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H06 FY2009 Disbursement - 3Q14" sheetId="1" r:id="rId1"/>
  </sheets>
  <definedNames>
    <definedName name="_xlnm.Print_Titles" localSheetId="0">'RH06 FY2009 Disbursement - 3Q14'!$1:$1</definedName>
  </definedNames>
  <calcPr calcId="145621"/>
</workbook>
</file>

<file path=xl/calcChain.xml><?xml version="1.0" encoding="utf-8"?>
<calcChain xmlns="http://schemas.openxmlformats.org/spreadsheetml/2006/main">
  <c r="E599" i="1" l="1"/>
  <c r="F599" i="1"/>
  <c r="G599" i="1"/>
  <c r="D599" i="1"/>
  <c r="G569" i="1"/>
  <c r="E569" i="1"/>
  <c r="G567" i="1"/>
  <c r="E567" i="1"/>
  <c r="G566" i="1"/>
  <c r="G560" i="1"/>
  <c r="G561" i="1"/>
  <c r="G562" i="1"/>
  <c r="G563" i="1"/>
  <c r="G564" i="1"/>
  <c r="G565" i="1"/>
  <c r="G559" i="1"/>
  <c r="E566" i="1"/>
  <c r="E565" i="1"/>
  <c r="E560" i="1"/>
  <c r="G556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19" i="1"/>
  <c r="E556" i="1"/>
  <c r="E555" i="1"/>
  <c r="E537" i="1"/>
  <c r="E518" i="1"/>
  <c r="G518" i="1"/>
  <c r="G514" i="1"/>
  <c r="E514" i="1"/>
  <c r="G503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264" i="1"/>
  <c r="E503" i="1"/>
  <c r="E498" i="1"/>
  <c r="E306" i="1"/>
  <c r="E305" i="1"/>
  <c r="G236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6" i="1"/>
  <c r="G257" i="1"/>
  <c r="G258" i="1"/>
  <c r="G259" i="1"/>
  <c r="G260" i="1"/>
  <c r="G261" i="1"/>
  <c r="G262" i="1"/>
  <c r="G235" i="1"/>
  <c r="E255" i="1"/>
  <c r="G255" i="1" s="1"/>
  <c r="E238" i="1"/>
  <c r="G238" i="1" s="1"/>
  <c r="E237" i="1"/>
  <c r="E263" i="1" s="1"/>
  <c r="E166" i="1"/>
  <c r="E173" i="1"/>
  <c r="E99" i="1"/>
  <c r="E100" i="1"/>
  <c r="G100" i="1" s="1"/>
  <c r="G3" i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2" i="1"/>
  <c r="E72" i="1"/>
  <c r="G72" i="1" s="1"/>
  <c r="E70" i="1"/>
  <c r="E67" i="1"/>
  <c r="E124" i="1" s="1"/>
  <c r="E55" i="1"/>
  <c r="G55" i="1" s="1"/>
  <c r="E8" i="1"/>
  <c r="G8" i="1" s="1"/>
  <c r="E6" i="1"/>
  <c r="G67" i="1" l="1"/>
  <c r="G237" i="1"/>
  <c r="G263" i="1" s="1"/>
  <c r="G124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140" i="1"/>
  <c r="E234" i="1"/>
  <c r="F234" i="1"/>
  <c r="D234" i="1"/>
  <c r="G234" i="1" l="1"/>
</calcChain>
</file>

<file path=xl/sharedStrings.xml><?xml version="1.0" encoding="utf-8"?>
<sst xmlns="http://schemas.openxmlformats.org/spreadsheetml/2006/main" count="1800" uniqueCount="1201">
  <si>
    <t>SPIN #</t>
  </si>
  <si>
    <t>Provider Type</t>
  </si>
  <si>
    <t>Service Provider</t>
  </si>
  <si>
    <t>Primary Disbursement</t>
  </si>
  <si>
    <t>Pilot Disbursement</t>
  </si>
  <si>
    <t>HCF Disbursement</t>
  </si>
  <si>
    <t>Total Payments</t>
  </si>
  <si>
    <t>143000013</t>
  </si>
  <si>
    <t>CAP</t>
  </si>
  <si>
    <t>Cox Virginia Telcom, Inc.</t>
  </si>
  <si>
    <t>143000014</t>
  </si>
  <si>
    <t>Cox California Telcom, LLC</t>
  </si>
  <si>
    <t>143000074</t>
  </si>
  <si>
    <t>McLeod USA Telecommunications</t>
  </si>
  <si>
    <t>143000093</t>
  </si>
  <si>
    <t>XO Communication Services, Inc.</t>
  </si>
  <si>
    <t>143000097</t>
  </si>
  <si>
    <t>Pacific Lightnet, Inc.</t>
  </si>
  <si>
    <t>143000131</t>
  </si>
  <si>
    <t>Electric Lightwave, Inc.</t>
  </si>
  <si>
    <t>143000740</t>
  </si>
  <si>
    <t>CFW Wireless Inc</t>
  </si>
  <si>
    <t>143001102</t>
  </si>
  <si>
    <t>TCA Communications, LLC</t>
  </si>
  <si>
    <t>143001109</t>
  </si>
  <si>
    <t>Telenational Communications</t>
  </si>
  <si>
    <t>143001175</t>
  </si>
  <si>
    <t>Norlight Telecommunications, Inc.</t>
  </si>
  <si>
    <t>143001179</t>
  </si>
  <si>
    <t>Midcontinent Communications, Inc.</t>
  </si>
  <si>
    <t>143001193</t>
  </si>
  <si>
    <t>HTC Communications, Inc dba Horry Telephone Long Distance</t>
  </si>
  <si>
    <t>143001196</t>
  </si>
  <si>
    <t>ITC DeltaCom Communications, Inc.</t>
  </si>
  <si>
    <t>143002998</t>
  </si>
  <si>
    <t>Onvoy, Inc.</t>
  </si>
  <si>
    <t>143003814</t>
  </si>
  <si>
    <t>LUMOS Networks Inc</t>
  </si>
  <si>
    <t>143003845</t>
  </si>
  <si>
    <t>Enventis Telecom, Inc.</t>
  </si>
  <si>
    <t>143003864</t>
  </si>
  <si>
    <t>The CommuniGroup, Inc.</t>
  </si>
  <si>
    <t>143004441</t>
  </si>
  <si>
    <t>PenTeleData Limited Partnership I.</t>
  </si>
  <si>
    <t>143005095</t>
  </si>
  <si>
    <t>WNM Communications Corporation, Inc.</t>
  </si>
  <si>
    <t>143005290</t>
  </si>
  <si>
    <t>Buckeye Telesystem, Inc.</t>
  </si>
  <si>
    <t>143005366</t>
  </si>
  <si>
    <t>MountaiNet, Inc.</t>
  </si>
  <si>
    <t>143005465</t>
  </si>
  <si>
    <t>Commonwealth Telecom Services, LLC.</t>
  </si>
  <si>
    <t>143005575</t>
  </si>
  <si>
    <t>Cox Oklahoma Telcom,LLC dba Cox Business Services</t>
  </si>
  <si>
    <t>143005761</t>
  </si>
  <si>
    <t>Marcus FiberLink, L.L.C.</t>
  </si>
  <si>
    <t>143007220</t>
  </si>
  <si>
    <t>Aeneas Communications, LLC</t>
  </si>
  <si>
    <t>143011390</t>
  </si>
  <si>
    <t>City of Thomasville Utilities</t>
  </si>
  <si>
    <t>143013835</t>
  </si>
  <si>
    <t>Crystal Communications</t>
  </si>
  <si>
    <t>143015707</t>
  </si>
  <si>
    <t>Premier Communications, Inc</t>
  </si>
  <si>
    <t>143015786</t>
  </si>
  <si>
    <t>MH Telecom, Inc.</t>
  </si>
  <si>
    <t>143015857</t>
  </si>
  <si>
    <t>Integra Telecom of Oregon, Inc.</t>
  </si>
  <si>
    <t>143016242</t>
  </si>
  <si>
    <t>PAETEC Communications, Inc. - PAETEC Communications, Inc.</t>
  </si>
  <si>
    <t>143016250</t>
  </si>
  <si>
    <t>US LEC CORP. - PAETEC Business Services</t>
  </si>
  <si>
    <t>143016446</t>
  </si>
  <si>
    <t>Cox Texas Telcom, LP</t>
  </si>
  <si>
    <t>143016732</t>
  </si>
  <si>
    <t>US Cable of Coastal-Texas, L.P.</t>
  </si>
  <si>
    <t>143016849</t>
  </si>
  <si>
    <t>Knology of the Black Hills, LLC</t>
  </si>
  <si>
    <t>143018518</t>
  </si>
  <si>
    <t>Blackfoot Communications, Inc.</t>
  </si>
  <si>
    <t>143019010</t>
  </si>
  <si>
    <t>Great Lakes Comnet, Inc.</t>
  </si>
  <si>
    <t>143019326</t>
  </si>
  <si>
    <t>Goldfield Access Network, LC</t>
  </si>
  <si>
    <t>143019523</t>
  </si>
  <si>
    <t>Time Warner ResCom of New York LLC</t>
  </si>
  <si>
    <t>143019685</t>
  </si>
  <si>
    <t>Tekstar Communications, Inc.</t>
  </si>
  <si>
    <t>143019799</t>
  </si>
  <si>
    <t>Long Lines Metro, LLC</t>
  </si>
  <si>
    <t>143020136</t>
  </si>
  <si>
    <t>U.S. TelePacific Corp</t>
  </si>
  <si>
    <t>143021459</t>
  </si>
  <si>
    <t>South Central Wireless</t>
  </si>
  <si>
    <t>143021460</t>
  </si>
  <si>
    <t>Level 3 Communications, LLC</t>
  </si>
  <si>
    <t>143021643</t>
  </si>
  <si>
    <t>O 1 Communications. Inc.</t>
  </si>
  <si>
    <t>143021691</t>
  </si>
  <si>
    <t>Chequamegon Telecommunications Company, Inc.</t>
  </si>
  <si>
    <t>143021783</t>
  </si>
  <si>
    <t>Pinpoint Communications, Inc.</t>
  </si>
  <si>
    <t>143022137</t>
  </si>
  <si>
    <t>SBC Advanced Solutions, Inc.</t>
  </si>
  <si>
    <t>143022264</t>
  </si>
  <si>
    <t>Dakota Carrier Network</t>
  </si>
  <si>
    <t>143022618</t>
  </si>
  <si>
    <t>CenturyTel Solutions, LLC</t>
  </si>
  <si>
    <t>143022689</t>
  </si>
  <si>
    <t>Northeast Service Cooperative</t>
  </si>
  <si>
    <t>143023276</t>
  </si>
  <si>
    <t>Last Mile Inc</t>
  </si>
  <si>
    <t>143023299</t>
  </si>
  <si>
    <t>Delta Communications LLC</t>
  </si>
  <si>
    <t>143023473</t>
  </si>
  <si>
    <t>Miles Communications, Inc.</t>
  </si>
  <si>
    <t>143023572</t>
  </si>
  <si>
    <t>Tech Com, Inc.</t>
  </si>
  <si>
    <t>143023654</t>
  </si>
  <si>
    <t>Development Authority of the North Country</t>
  </si>
  <si>
    <t>143023784</t>
  </si>
  <si>
    <t>Giant Communications, Inc.</t>
  </si>
  <si>
    <t>143023855</t>
  </si>
  <si>
    <t>Zayo Group, LLC</t>
  </si>
  <si>
    <t>143023881</t>
  </si>
  <si>
    <t>Hometown Solutions</t>
  </si>
  <si>
    <t>143024001</t>
  </si>
  <si>
    <t>Westelcom Networks Inc</t>
  </si>
  <si>
    <t>143024128</t>
  </si>
  <si>
    <t>G4 Communications, Corp.</t>
  </si>
  <si>
    <t>143024408</t>
  </si>
  <si>
    <t>Douglas Electric Cooperative</t>
  </si>
  <si>
    <t>143024415</t>
  </si>
  <si>
    <t>Tribal One Broadband Technologies, LLC</t>
  </si>
  <si>
    <t>143024447</t>
  </si>
  <si>
    <t>Spencer Municipal Communications Utility</t>
  </si>
  <si>
    <t>143024578</t>
  </si>
  <si>
    <t>CenturyTel Solutions LLC</t>
  </si>
  <si>
    <t>143024848</t>
  </si>
  <si>
    <t>FiberNet, LLC</t>
  </si>
  <si>
    <t>143024859</t>
  </si>
  <si>
    <t>Megagate Broadband Inc</t>
  </si>
  <si>
    <t>143024984</t>
  </si>
  <si>
    <t>Rural Network Services</t>
  </si>
  <si>
    <t>143025423</t>
  </si>
  <si>
    <t>Eastern Oregon Telecom, LLC</t>
  </si>
  <si>
    <t>143025477</t>
  </si>
  <si>
    <t>CoastCom, Inc</t>
  </si>
  <si>
    <t>143025613</t>
  </si>
  <si>
    <t>Quantum Communications, LLC</t>
  </si>
  <si>
    <t>143025824</t>
  </si>
  <si>
    <t>Brandenburg Telecom, LLC.</t>
  </si>
  <si>
    <t>143025928</t>
  </si>
  <si>
    <t>US Signal Company, LLC</t>
  </si>
  <si>
    <t>143026025</t>
  </si>
  <si>
    <t>Water, Gas and Light Commission</t>
  </si>
  <si>
    <t>143026234</t>
  </si>
  <si>
    <t>Pacific Data Systems</t>
  </si>
  <si>
    <t>143026284</t>
  </si>
  <si>
    <t>Telnet Worldwide, Inc.</t>
  </si>
  <si>
    <t>143026293</t>
  </si>
  <si>
    <t>Southern Light, LLC</t>
  </si>
  <si>
    <t>143026622</t>
  </si>
  <si>
    <t>Citynet Ohio, LLC</t>
  </si>
  <si>
    <t>143027175</t>
  </si>
  <si>
    <t>Three River Communications, LLC</t>
  </si>
  <si>
    <t>143027247</t>
  </si>
  <si>
    <t>Syringa Networks, LLC.</t>
  </si>
  <si>
    <t>143027380</t>
  </si>
  <si>
    <t>Time Warner Cable Information Services (North Carolina), LLC</t>
  </si>
  <si>
    <t>143027419</t>
  </si>
  <si>
    <t>Advanced Communications Technology Inc.</t>
  </si>
  <si>
    <t>143028082</t>
  </si>
  <si>
    <t>Sunset Digital Communications, Inc.</t>
  </si>
  <si>
    <t>143028307</t>
  </si>
  <si>
    <t>Metropolitan Telecommunications Holding Company</t>
  </si>
  <si>
    <t>143028372</t>
  </si>
  <si>
    <t>Allo Communications LLC</t>
  </si>
  <si>
    <t>143028428</t>
  </si>
  <si>
    <t>Time Warner Cable Information Services (Texas), LLC</t>
  </si>
  <si>
    <t>143028430</t>
  </si>
  <si>
    <t>Time Warner Cable Information Services (South Carolina), LLC</t>
  </si>
  <si>
    <t>143028558</t>
  </si>
  <si>
    <t>Nex-Tech, Inc.</t>
  </si>
  <si>
    <t>143029140</t>
  </si>
  <si>
    <t>Volunteer First Services, Inc. - FKA Volunteer First Services, Inc.</t>
  </si>
  <si>
    <t>143029314</t>
  </si>
  <si>
    <t>Richmond Connections, Inc.</t>
  </si>
  <si>
    <t>143029320</t>
  </si>
  <si>
    <t>Time Warner Cable Information Services (Wisconsin) LLC</t>
  </si>
  <si>
    <t>143029679</t>
  </si>
  <si>
    <t>Valley Connections, LLC</t>
  </si>
  <si>
    <t>143029763</t>
  </si>
  <si>
    <t>Mobius Communications Company</t>
  </si>
  <si>
    <t>143029821</t>
  </si>
  <si>
    <t>Time Warner Cable Information Services (Nebraska)_LLC</t>
  </si>
  <si>
    <t>143029986</t>
  </si>
  <si>
    <t>Inland Development Corporation</t>
  </si>
  <si>
    <t>143030183</t>
  </si>
  <si>
    <t>ACD Telecom Inc</t>
  </si>
  <si>
    <t>143030188</t>
  </si>
  <si>
    <t>Lightspeed Networks</t>
  </si>
  <si>
    <t>143030231</t>
  </si>
  <si>
    <t>Indiana Fiber Network LLC</t>
  </si>
  <si>
    <t>143030559</t>
  </si>
  <si>
    <t>Cebridge Telecom CA, LLC</t>
  </si>
  <si>
    <t>143030626</t>
  </si>
  <si>
    <t>Time Warner Cable Information Services (Ohio), LLC</t>
  </si>
  <si>
    <t>143030633</t>
  </si>
  <si>
    <t>Cebridge Telecom WV, LLC</t>
  </si>
  <si>
    <t>143030766</t>
  </si>
  <si>
    <t>Windstream Communications, Inc.</t>
  </si>
  <si>
    <t>143030860</t>
  </si>
  <si>
    <t>Time Warner Cable Information Services (Pennsylvania), LLC</t>
  </si>
  <si>
    <t>143030863</t>
  </si>
  <si>
    <t>Time Warner Cable Information Services (Maine), LLC</t>
  </si>
  <si>
    <t>143031076</t>
  </si>
  <si>
    <t>Zito Media Voice, LLC</t>
  </si>
  <si>
    <t>143031156</t>
  </si>
  <si>
    <t>iBroadband Networks, Inc. - Cedar Valley Communications</t>
  </si>
  <si>
    <t>143031315</t>
  </si>
  <si>
    <t>Cyber Mesa Computer Systems, Inc.</t>
  </si>
  <si>
    <t>143031364</t>
  </si>
  <si>
    <t>Time Warner Cable Information Services (Hawaii), LLC</t>
  </si>
  <si>
    <t>143031463</t>
  </si>
  <si>
    <t>Cinergy MetroNet, Inc.</t>
  </si>
  <si>
    <t>143031579</t>
  </si>
  <si>
    <t>TeleQuality Communications, Inc.</t>
  </si>
  <si>
    <t>143031640</t>
  </si>
  <si>
    <t>Socket Telecom, LLC</t>
  </si>
  <si>
    <t>143031963</t>
  </si>
  <si>
    <t>segTEL, Inc.</t>
  </si>
  <si>
    <t>143032041</t>
  </si>
  <si>
    <t>Greenfly Networks Inc - Clearfly Communications</t>
  </si>
  <si>
    <t>143032323</t>
  </si>
  <si>
    <t>Kinex Telecom, Inc</t>
  </si>
  <si>
    <t>143032782</t>
  </si>
  <si>
    <t>TW Telecom Holdings, Inc.</t>
  </si>
  <si>
    <t>143033342</t>
  </si>
  <si>
    <t>Peninsula Fiber Network LLC</t>
  </si>
  <si>
    <t>143033450</t>
  </si>
  <si>
    <t>Eastern Shore of Virginia Broadband Authority</t>
  </si>
  <si>
    <t>143033465</t>
  </si>
  <si>
    <t>Simple Signal, Inc. - Simple Signal, Inc.</t>
  </si>
  <si>
    <t>143033628</t>
  </si>
  <si>
    <t>NationsLine Virginia Inc. - NationsLine</t>
  </si>
  <si>
    <t>143034425</t>
  </si>
  <si>
    <t>Daystarr LLC</t>
  </si>
  <si>
    <t>143034674</t>
  </si>
  <si>
    <t>Knology of the Plains, Inc</t>
  </si>
  <si>
    <t/>
  </si>
  <si>
    <t>CAP Total</t>
  </si>
  <si>
    <t>143029520</t>
  </si>
  <si>
    <t>CEL</t>
  </si>
  <si>
    <t>American Samoa License Inc.</t>
  </si>
  <si>
    <t>143035541</t>
  </si>
  <si>
    <t>NTUA Wireless LLC</t>
  </si>
  <si>
    <t>CEL Total</t>
  </si>
  <si>
    <t>143000850</t>
  </si>
  <si>
    <t>COX</t>
  </si>
  <si>
    <t>Cable &amp; Commuinications Corporation</t>
  </si>
  <si>
    <t>143021391</t>
  </si>
  <si>
    <t>Gudenkauf Corporation</t>
  </si>
  <si>
    <t>143034928</t>
  </si>
  <si>
    <t>Plant TiftNet, Inc.</t>
  </si>
  <si>
    <t>143035614</t>
  </si>
  <si>
    <t>Boss Communication Technologies Inc - Boss Communication Technologies Inc</t>
  </si>
  <si>
    <t>COX Total</t>
  </si>
  <si>
    <t>143008231</t>
  </si>
  <si>
    <t>DAT</t>
  </si>
  <si>
    <t>Sentinel Technologies, Inc.</t>
  </si>
  <si>
    <t>143024329</t>
  </si>
  <si>
    <t>TransAria, Inc.</t>
  </si>
  <si>
    <t>143025700</t>
  </si>
  <si>
    <t>Conterra Ultra Broadband, LLC</t>
  </si>
  <si>
    <t>143026277</t>
  </si>
  <si>
    <t>Detel Wireless</t>
  </si>
  <si>
    <t>143032163</t>
  </si>
  <si>
    <t>Wecom, Inc.</t>
  </si>
  <si>
    <t>143033516</t>
  </si>
  <si>
    <t>Great Basin Electronics, Inc. - Great Basin Electronics</t>
  </si>
  <si>
    <t>DAT Total</t>
  </si>
  <si>
    <t>143001855</t>
  </si>
  <si>
    <t>ISP</t>
  </si>
  <si>
    <t>Wood County Tel. Co.</t>
  </si>
  <si>
    <t>143003200</t>
  </si>
  <si>
    <t>Action Communications, Inc.</t>
  </si>
  <si>
    <t>143003990</t>
  </si>
  <si>
    <t>Comcast Business Communications</t>
  </si>
  <si>
    <t>143004062</t>
  </si>
  <si>
    <t>KanOkla Communications, Inc.</t>
  </si>
  <si>
    <t>143004189</t>
  </si>
  <si>
    <t>Central Wisconsin Communications, Inc.</t>
  </si>
  <si>
    <t>143004331</t>
  </si>
  <si>
    <t>Merit Network Inc.</t>
  </si>
  <si>
    <t>143004351</t>
  </si>
  <si>
    <t>WiscNet</t>
  </si>
  <si>
    <t>143004405</t>
  </si>
  <si>
    <t>Trivalent Group</t>
  </si>
  <si>
    <t>143004610</t>
  </si>
  <si>
    <t>Pacific Bell Internet Services</t>
  </si>
  <si>
    <t>143004611</t>
  </si>
  <si>
    <t>SBC Internet Services, Inc.</t>
  </si>
  <si>
    <t>143004793</t>
  </si>
  <si>
    <t>Kentucky, Dept. For Information Sys., Div. of Network Serv.</t>
  </si>
  <si>
    <t>143005175</t>
  </si>
  <si>
    <t>SBC Internet Services, Inc. - DBA AT&amp;T Internet Services</t>
  </si>
  <si>
    <t>143005390</t>
  </si>
  <si>
    <t>Bardstown Internet Service, Inc.</t>
  </si>
  <si>
    <t>143005581</t>
  </si>
  <si>
    <t>Department of Information Resources- Telecommunication Svcs.</t>
  </si>
  <si>
    <t>143005817</t>
  </si>
  <si>
    <t>Charter Communications</t>
  </si>
  <si>
    <t>143005853</t>
  </si>
  <si>
    <t>Eagle Communications, Inc.</t>
  </si>
  <si>
    <t>143006956</t>
  </si>
  <si>
    <t>Salsgiver, Inc</t>
  </si>
  <si>
    <t>143007105</t>
  </si>
  <si>
    <t>Internet Alaska, Inc.</t>
  </si>
  <si>
    <t>143007170</t>
  </si>
  <si>
    <t>North Central PA Regional Planning &amp; Development Commission</t>
  </si>
  <si>
    <t>143008280</t>
  </si>
  <si>
    <t>South East Colorado Power Assoc.</t>
  </si>
  <si>
    <t>143008370</t>
  </si>
  <si>
    <t>WYOMING.COM</t>
  </si>
  <si>
    <t>143008427</t>
  </si>
  <si>
    <t>Armstrong Utilities,Inc dba Armstrong Cable Srvcs</t>
  </si>
  <si>
    <t>143008761</t>
  </si>
  <si>
    <t>Power Point Computer Center, Inc.</t>
  </si>
  <si>
    <t>143009189</t>
  </si>
  <si>
    <t>Sjoberg's, Inc.</t>
  </si>
  <si>
    <t>143009309</t>
  </si>
  <si>
    <t>First Step Internet, LLC.</t>
  </si>
  <si>
    <t>143009982</t>
  </si>
  <si>
    <t>Voyager Information Networks</t>
  </si>
  <si>
    <t>143010356</t>
  </si>
  <si>
    <t>Triax Midwest Associates, L.P.</t>
  </si>
  <si>
    <t>143010456</t>
  </si>
  <si>
    <t>Tucker Communications, Inc.</t>
  </si>
  <si>
    <t>143010826</t>
  </si>
  <si>
    <t>InterStar Communications, Inc.</t>
  </si>
  <si>
    <t>143011160</t>
  </si>
  <si>
    <t>Bayou Internet,Inc.</t>
  </si>
  <si>
    <t>143011242</t>
  </si>
  <si>
    <t>The University of Texas-Austin</t>
  </si>
  <si>
    <t>143011802</t>
  </si>
  <si>
    <t>MCNC</t>
  </si>
  <si>
    <t>143012106</t>
  </si>
  <si>
    <t>ACD.net Internet Services</t>
  </si>
  <si>
    <t>143013564</t>
  </si>
  <si>
    <t>Comcast Cable Communications, LLC</t>
  </si>
  <si>
    <t>143013941</t>
  </si>
  <si>
    <t>Rochelle. Net</t>
  </si>
  <si>
    <t>143015114</t>
  </si>
  <si>
    <t>West Central Ohio Internet Link, LLC</t>
  </si>
  <si>
    <t>143015372</t>
  </si>
  <si>
    <t>PVT Networks, Inc.</t>
  </si>
  <si>
    <t>143017847</t>
  </si>
  <si>
    <t>Direct Communications/Star West</t>
  </si>
  <si>
    <t>143018305</t>
  </si>
  <si>
    <t>VISI, Incorporated</t>
  </si>
  <si>
    <t>143019347</t>
  </si>
  <si>
    <t>Opp  Cablevision</t>
  </si>
  <si>
    <t>143019753</t>
  </si>
  <si>
    <t>TelAlaska Long Distance, Inc.</t>
  </si>
  <si>
    <t>143020657</t>
  </si>
  <si>
    <t>Professional Networks, Inc.</t>
  </si>
  <si>
    <t>143021090</t>
  </si>
  <si>
    <t>NetOne Communications, Inc.</t>
  </si>
  <si>
    <t>143022180</t>
  </si>
  <si>
    <t>Kansas Independent Telecommunications /dba/ Carroll's Web</t>
  </si>
  <si>
    <t>143022193</t>
  </si>
  <si>
    <t>Prairie Inet, LLC</t>
  </si>
  <si>
    <t>143022497</t>
  </si>
  <si>
    <t>Wilson Communication Company, Inc</t>
  </si>
  <si>
    <t>143022884</t>
  </si>
  <si>
    <t>Mediacom Southeast LLC</t>
  </si>
  <si>
    <t>143022888</t>
  </si>
  <si>
    <t>Mediacom Iowa LLC</t>
  </si>
  <si>
    <t>143022889</t>
  </si>
  <si>
    <t>Mediacom Illinois LLC</t>
  </si>
  <si>
    <t>143022938</t>
  </si>
  <si>
    <t>Gateway Telecom LLC, dba Stratus Wave Communications</t>
  </si>
  <si>
    <t>143023307</t>
  </si>
  <si>
    <t>Centramedia, Incorporated</t>
  </si>
  <si>
    <t>143024464</t>
  </si>
  <si>
    <t>Sparkplug Southwest, LLC</t>
  </si>
  <si>
    <t>143025297</t>
  </si>
  <si>
    <t>Vantage Health Group Telecommunications</t>
  </si>
  <si>
    <t>143025369</t>
  </si>
  <si>
    <t>OneEighty Networks, Inc.</t>
  </si>
  <si>
    <t>143025407</t>
  </si>
  <si>
    <t>Skybest Communications, Inc.</t>
  </si>
  <si>
    <t>143025614</t>
  </si>
  <si>
    <t>Fort Valley Utility Commission</t>
  </si>
  <si>
    <t>143026108</t>
  </si>
  <si>
    <t>Visionary Communications, Inc.</t>
  </si>
  <si>
    <t>143026397</t>
  </si>
  <si>
    <t>Verizon Online LLC</t>
  </si>
  <si>
    <t>143026431</t>
  </si>
  <si>
    <t>Georgia Public Web, Inc.</t>
  </si>
  <si>
    <t>143026450</t>
  </si>
  <si>
    <t>Brainstorm Internet, Inc.</t>
  </si>
  <si>
    <t>143026569</t>
  </si>
  <si>
    <t>Frontier Telenet</t>
  </si>
  <si>
    <t>143026663</t>
  </si>
  <si>
    <t>Muscatine Power &amp; Water</t>
  </si>
  <si>
    <t>143027003</t>
  </si>
  <si>
    <t>MCC Missouri LLC</t>
  </si>
  <si>
    <t>143027888</t>
  </si>
  <si>
    <t>Omnicity, Inc</t>
  </si>
  <si>
    <t>143028099</t>
  </si>
  <si>
    <t>e-Polk, Inc.</t>
  </si>
  <si>
    <t>143028288</t>
  </si>
  <si>
    <t>Bright House Networks, LLC</t>
  </si>
  <si>
    <t>143028377</t>
  </si>
  <si>
    <t>Atlantic Broadband (Penn) LLC</t>
  </si>
  <si>
    <t>143028504</t>
  </si>
  <si>
    <t>Smithville Digital, LLC</t>
  </si>
  <si>
    <t>143028748</t>
  </si>
  <si>
    <t>Rock Services, Inc.</t>
  </si>
  <si>
    <t>143028851</t>
  </si>
  <si>
    <t>Network Innovations, Inc</t>
  </si>
  <si>
    <t>143029177</t>
  </si>
  <si>
    <t>OneCommunity</t>
  </si>
  <si>
    <t>143029259</t>
  </si>
  <si>
    <t>SISU Medical Systems</t>
  </si>
  <si>
    <t>143029418</t>
  </si>
  <si>
    <t>Boreal Access</t>
  </si>
  <si>
    <t>143029752</t>
  </si>
  <si>
    <t>Network Services Solutions LLC</t>
  </si>
  <si>
    <t>143029836</t>
  </si>
  <si>
    <t>MCC Telephony, LLC</t>
  </si>
  <si>
    <t>143030323</t>
  </si>
  <si>
    <t>Guam Cablevision, LLC - MCV Broadband</t>
  </si>
  <si>
    <t>143030344</t>
  </si>
  <si>
    <t>CentraComm Communications, Ltd.</t>
  </si>
  <si>
    <t>143030495</t>
  </si>
  <si>
    <t>Broadband VI, LLC</t>
  </si>
  <si>
    <t>143030629</t>
  </si>
  <si>
    <t>McCookNet Internet Service Inc.</t>
  </si>
  <si>
    <t>143031367</t>
  </si>
  <si>
    <t>Computer, Programs, and Systems Inc.</t>
  </si>
  <si>
    <t>143031566</t>
  </si>
  <si>
    <t>Northern Illinois University</t>
  </si>
  <si>
    <t>143031932</t>
  </si>
  <si>
    <t>Avenue Broadband Communications Inc</t>
  </si>
  <si>
    <t>143031936</t>
  </si>
  <si>
    <t>101Netlink</t>
  </si>
  <si>
    <t>143032013</t>
  </si>
  <si>
    <t>Cal-Ore Communications, Inc. - Cal-Ore Communications, Inc.</t>
  </si>
  <si>
    <t>143032876</t>
  </si>
  <si>
    <t>Northern WIreless Communications</t>
  </si>
  <si>
    <t>143032888</t>
  </si>
  <si>
    <t>Internet EMC</t>
  </si>
  <si>
    <t>143033229</t>
  </si>
  <si>
    <t>The Television Association of Republic, INC - The Television Association of Republic, INC</t>
  </si>
  <si>
    <t>143033644</t>
  </si>
  <si>
    <t>ONEWAVE NETWORKS, LLC</t>
  </si>
  <si>
    <t>143033680</t>
  </si>
  <si>
    <t>West Alabama T.V. Cable Company Inc - West Alabama T.V. Cable</t>
  </si>
  <si>
    <t>143033746</t>
  </si>
  <si>
    <t>Illinois Municipal Broadband Communications Association - IMBCA</t>
  </si>
  <si>
    <t>143034308</t>
  </si>
  <si>
    <t>Genext, LLC</t>
  </si>
  <si>
    <t>143034417</t>
  </si>
  <si>
    <t>Mendocino Community Network - Mendocino Community Network</t>
  </si>
  <si>
    <t>143034511</t>
  </si>
  <si>
    <t>Hometown Cable Company, LLC - Hometown Cable Company, LLC</t>
  </si>
  <si>
    <t>143035907</t>
  </si>
  <si>
    <t>COGENT COMMUNICATIONS, INC. dba PSINet, Inc.</t>
  </si>
  <si>
    <t>ISP Total</t>
  </si>
  <si>
    <t>143001110</t>
  </si>
  <si>
    <t>IXC</t>
  </si>
  <si>
    <t>FRONTIER COMMUNICATIONS OF AMERICA</t>
  </si>
  <si>
    <t>143001125</t>
  </si>
  <si>
    <t>CenturyTel Long Distance, Inc.</t>
  </si>
  <si>
    <t>143001157</t>
  </si>
  <si>
    <t>Qwest Communications Company, LLC</t>
  </si>
  <si>
    <t>143001192</t>
  </si>
  <si>
    <t>AT&amp;T Corp</t>
  </si>
  <si>
    <t>143001197</t>
  </si>
  <si>
    <t>MCI Communications Corporation</t>
  </si>
  <si>
    <t>143001199</t>
  </si>
  <si>
    <t>GCI Communication Corp</t>
  </si>
  <si>
    <t>143001200</t>
  </si>
  <si>
    <t>Consolidated Communications Enterprise Services, Inc.</t>
  </si>
  <si>
    <t>143001206</t>
  </si>
  <si>
    <t>Touch America, Inc.</t>
  </si>
  <si>
    <t>143001356</t>
  </si>
  <si>
    <t>Citizens Telecommunications Co.</t>
  </si>
  <si>
    <t>143001789</t>
  </si>
  <si>
    <t>Crandon Tel. Co.</t>
  </si>
  <si>
    <t>143002071</t>
  </si>
  <si>
    <t>Albany Mutual Telephone Ass'n</t>
  </si>
  <si>
    <t>143003005</t>
  </si>
  <si>
    <t>State of Iowa, Iowa Telecommunication &amp; Technology</t>
  </si>
  <si>
    <t>143003867</t>
  </si>
  <si>
    <t>Global Crossing Telecommunications, Inc. - Global Crossing Telecommunications, Inc</t>
  </si>
  <si>
    <t>143004238</t>
  </si>
  <si>
    <t>Frontier Communication of America</t>
  </si>
  <si>
    <t>143004637</t>
  </si>
  <si>
    <t>Sho-Me Technologies,L.L.C.</t>
  </si>
  <si>
    <t>143005329</t>
  </si>
  <si>
    <t>PNG Telecommunications, Inc.</t>
  </si>
  <si>
    <t>143005695</t>
  </si>
  <si>
    <t>Sprint Communications Co. L.P.</t>
  </si>
  <si>
    <t>143006101</t>
  </si>
  <si>
    <t>Galaxy Telecom L.P. - DBA Galaxy Cablevision</t>
  </si>
  <si>
    <t>143010651</t>
  </si>
  <si>
    <t>Montana Advanced Information Network, Inc.</t>
  </si>
  <si>
    <t>143013767</t>
  </si>
  <si>
    <t>Northwest Microwave, Inc</t>
  </si>
  <si>
    <t>143018886</t>
  </si>
  <si>
    <t>Oxford County Telephone and Telegraph dba Oxford Networks</t>
  </si>
  <si>
    <t>143019551</t>
  </si>
  <si>
    <t>VAL-ED Joint Venture LLP</t>
  </si>
  <si>
    <t>143023068</t>
  </si>
  <si>
    <t>Dark Fiber Solutions, Inc.</t>
  </si>
  <si>
    <t>143025071</t>
  </si>
  <si>
    <t>eGIX, Inc.</t>
  </si>
  <si>
    <t>143027087</t>
  </si>
  <si>
    <t>CenturyTel Fiber Company II, LLC</t>
  </si>
  <si>
    <t>143029426</t>
  </si>
  <si>
    <t>Airespring, Inc.</t>
  </si>
  <si>
    <t>143032499</t>
  </si>
  <si>
    <t>Enhanced Communications of Northern New England LLC</t>
  </si>
  <si>
    <t>143032515</t>
  </si>
  <si>
    <t>FRC, LLC</t>
  </si>
  <si>
    <t>IXC Total</t>
  </si>
  <si>
    <t>143001286</t>
  </si>
  <si>
    <t>LEC</t>
  </si>
  <si>
    <t>Mid-Maine Telecom</t>
  </si>
  <si>
    <t>143001348</t>
  </si>
  <si>
    <t>Frontier Telephone of Rochester, Inc.</t>
  </si>
  <si>
    <t>143001354</t>
  </si>
  <si>
    <t>Vernon Telephone Company, Inc      DBA TDS Telecom</t>
  </si>
  <si>
    <t>143001359</t>
  </si>
  <si>
    <t>New York Tel. Co.</t>
  </si>
  <si>
    <t>143001398</t>
  </si>
  <si>
    <t>Verizon - Pennsylvania, Inc.</t>
  </si>
  <si>
    <t>143001405</t>
  </si>
  <si>
    <t>Citizens Tel. Coop.</t>
  </si>
  <si>
    <t>143001418</t>
  </si>
  <si>
    <t>Embarq - Central Telephone Co. of Virginia FKA Sprint</t>
  </si>
  <si>
    <t>143001420</t>
  </si>
  <si>
    <t>Sprint/United Tel. - Southeast, Inc.</t>
  </si>
  <si>
    <t>143001422</t>
  </si>
  <si>
    <t>Verizon Virginia Inc.</t>
  </si>
  <si>
    <t>143001423</t>
  </si>
  <si>
    <t>Armstrong Telephone Company of WV</t>
  </si>
  <si>
    <t>143001427</t>
  </si>
  <si>
    <t>Citizens Mountain State Telephone Company</t>
  </si>
  <si>
    <t>143001432</t>
  </si>
  <si>
    <t>Verizon-West Virginia Inc.</t>
  </si>
  <si>
    <t>143001444</t>
  </si>
  <si>
    <t>Sprint - Florida Incorporated</t>
  </si>
  <si>
    <t>143001462</t>
  </si>
  <si>
    <t>Hart Telephone Company</t>
  </si>
  <si>
    <t>143001463</t>
  </si>
  <si>
    <t>ComSouth Telecommunications</t>
  </si>
  <si>
    <t>143001484</t>
  </si>
  <si>
    <t>CenturyLink Carolina Telephone and Telegraph Co FKA Embarq</t>
  </si>
  <si>
    <t>143001485</t>
  </si>
  <si>
    <t>Sprint/Central Telephone Company - North Carolina</t>
  </si>
  <si>
    <t>143001509</t>
  </si>
  <si>
    <t>CenturyLink United Telephone of the Carolinas-SC (FKA Embarq</t>
  </si>
  <si>
    <t>143001537</t>
  </si>
  <si>
    <t>Butler Telephone Company, Inc.</t>
  </si>
  <si>
    <t>143001550</t>
  </si>
  <si>
    <t>Millry Telephone Co., Inc.</t>
  </si>
  <si>
    <t>143001555</t>
  </si>
  <si>
    <t>Oakman Telephone Co., Inc.</t>
  </si>
  <si>
    <t>143001560</t>
  </si>
  <si>
    <t>Roanoke Telephone Co., Inc.</t>
  </si>
  <si>
    <t>143001566</t>
  </si>
  <si>
    <t>Duo County Telephone Coop. Corp., Inc.</t>
  </si>
  <si>
    <t>143001568</t>
  </si>
  <si>
    <t>Footkills Rural Telephone Cooperative Cop., Inc.</t>
  </si>
  <si>
    <t>143001572</t>
  </si>
  <si>
    <t>Leslie County Tel. Co.dba TDS Telecom</t>
  </si>
  <si>
    <t>143001584</t>
  </si>
  <si>
    <t>CenturyLink CenturyTel of Southeast Louisiana, LLC</t>
  </si>
  <si>
    <t>143001594</t>
  </si>
  <si>
    <t>CenturyTel of Evangeline, Inc.</t>
  </si>
  <si>
    <t>143001616</t>
  </si>
  <si>
    <t>Mound Bayou Tel. and Communications Inc.</t>
  </si>
  <si>
    <t>143001630</t>
  </si>
  <si>
    <t>Highland Telephone Cooperative, Inc.</t>
  </si>
  <si>
    <t>143001635</t>
  </si>
  <si>
    <t>North Central Tel. Coop. Inc.</t>
  </si>
  <si>
    <t>143001654</t>
  </si>
  <si>
    <t>The Chillicothe Telephone Co.</t>
  </si>
  <si>
    <t>143001667</t>
  </si>
  <si>
    <t>CenturyTel of Ohio, Inc.</t>
  </si>
  <si>
    <t>143001676</t>
  </si>
  <si>
    <t>The Ridgeville Telephone Company, Inc.</t>
  </si>
  <si>
    <t>143001680</t>
  </si>
  <si>
    <t>Sprint/United Telephone Company of Ohio</t>
  </si>
  <si>
    <t>143001688</t>
  </si>
  <si>
    <t>Ameritech-Ohio (aka Ohio Bell Telephone Co.)</t>
  </si>
  <si>
    <t>143001694</t>
  </si>
  <si>
    <t>Island Tel. Co. dba TDS Telecom</t>
  </si>
  <si>
    <t>143001715</t>
  </si>
  <si>
    <t>Ontonagon County Telephone Company</t>
  </si>
  <si>
    <t>143001727</t>
  </si>
  <si>
    <t>Michigan Bell Telephone Company</t>
  </si>
  <si>
    <t>143001735</t>
  </si>
  <si>
    <t>Daviess-Martin County Rural Tel. Corp.</t>
  </si>
  <si>
    <t>143001738</t>
  </si>
  <si>
    <t>Hancock Rural Telephone Corporation</t>
  </si>
  <si>
    <t>143001751</t>
  </si>
  <si>
    <t>Perry-Spencer Rural Tel. Coop. Inc.</t>
  </si>
  <si>
    <t>143001753</t>
  </si>
  <si>
    <t>Pulaski-White Rural Tel. Coop. Inc.</t>
  </si>
  <si>
    <t>143001754</t>
  </si>
  <si>
    <t>Rochester Telephone Co., Inc.</t>
  </si>
  <si>
    <t>143001762</t>
  </si>
  <si>
    <t>Tipton Telephone  dba TDS Telecom</t>
  </si>
  <si>
    <t>143001769</t>
  </si>
  <si>
    <t>Amery Telcom, Inc.</t>
  </si>
  <si>
    <t>143001771</t>
  </si>
  <si>
    <t>Badger Telecom, LLC</t>
  </si>
  <si>
    <t>143001777</t>
  </si>
  <si>
    <t>Bonduel Tel. Co.</t>
  </si>
  <si>
    <t>143001784</t>
  </si>
  <si>
    <t>Chibardun Telephone Cooperative, Inc.</t>
  </si>
  <si>
    <t>143001786</t>
  </si>
  <si>
    <t>Clear Lake Telephone Company,  Inc.</t>
  </si>
  <si>
    <t>143001794</t>
  </si>
  <si>
    <t>The Farmers Telephone Company, LLC DBA TDS Telecom</t>
  </si>
  <si>
    <t>143001801</t>
  </si>
  <si>
    <t>CenturyTel of Wisconsin Inc.</t>
  </si>
  <si>
    <t>143001806</t>
  </si>
  <si>
    <t>Luck Telephone Company</t>
  </si>
  <si>
    <t>143001807</t>
  </si>
  <si>
    <t>Manawa Tel. Co. Inc.</t>
  </si>
  <si>
    <t>143001809</t>
  </si>
  <si>
    <t>Midway Telephone Company, LLC DBA TDS Telecom</t>
  </si>
  <si>
    <t>143001811</t>
  </si>
  <si>
    <t>Frontier Communications of Mondovi, LLC</t>
  </si>
  <si>
    <t>143001812</t>
  </si>
  <si>
    <t>CenturyTel of Monroe County, Inc.</t>
  </si>
  <si>
    <t>143001813</t>
  </si>
  <si>
    <t>EastCoast Telecom, Inc.</t>
  </si>
  <si>
    <t>143001817</t>
  </si>
  <si>
    <t>Nelson Telephone Coop.</t>
  </si>
  <si>
    <t>143001819</t>
  </si>
  <si>
    <t>North-West Telephone Company</t>
  </si>
  <si>
    <t>143001820</t>
  </si>
  <si>
    <t>CenturyTel of the Midwest-Kendall, LLC</t>
  </si>
  <si>
    <t>143001822</t>
  </si>
  <si>
    <t>Grantland Telecom, Inc. DBA TDS Telecom</t>
  </si>
  <si>
    <t>143001826</t>
  </si>
  <si>
    <t>Price County Telephone Company, Inc.</t>
  </si>
  <si>
    <t>143001827</t>
  </si>
  <si>
    <t>Northeast Telephone Company, LLC</t>
  </si>
  <si>
    <t>143001830</t>
  </si>
  <si>
    <t>Richland-Grant Tel. Coop. Inc.</t>
  </si>
  <si>
    <t>143001831</t>
  </si>
  <si>
    <t>Riverside Telecom, Inc. dba TDS Telecom</t>
  </si>
  <si>
    <t>143001832</t>
  </si>
  <si>
    <t>Frontier Communications - St. Croix, LLC</t>
  </si>
  <si>
    <t>143001833</t>
  </si>
  <si>
    <t>The Scandinavia Telephone Company DBA TDS Telecom</t>
  </si>
  <si>
    <t>143001836</t>
  </si>
  <si>
    <t>CenturyTel of Northwest Wisconsin, LLC</t>
  </si>
  <si>
    <t>143001838</t>
  </si>
  <si>
    <t>Southeast Telephone Company of Wisconsin Inc DBA TDS Telecom</t>
  </si>
  <si>
    <t>143001841</t>
  </si>
  <si>
    <t>State Long Distance Telephone Company</t>
  </si>
  <si>
    <t>143001842</t>
  </si>
  <si>
    <t>CenturyTel of Northern Wisconsin, LLC</t>
  </si>
  <si>
    <t>143001846</t>
  </si>
  <si>
    <t>Union Telephone Company</t>
  </si>
  <si>
    <t>143001847</t>
  </si>
  <si>
    <t>Utelco Inc. dba TDS Telecom</t>
  </si>
  <si>
    <t>143001848</t>
  </si>
  <si>
    <t>FC of Wisconsin, Inc.</t>
  </si>
  <si>
    <t>143001849</t>
  </si>
  <si>
    <t>Vernon Tel. Coop.</t>
  </si>
  <si>
    <t>143001854</t>
  </si>
  <si>
    <t>Wittenberg Tel. Co.</t>
  </si>
  <si>
    <t>143001856</t>
  </si>
  <si>
    <t>Wisconsin Bell, Inc.</t>
  </si>
  <si>
    <t>143001882</t>
  </si>
  <si>
    <t>Illinois Consolidated Tel. Co.</t>
  </si>
  <si>
    <t>143001883</t>
  </si>
  <si>
    <t>FC of Illinois, Inc.</t>
  </si>
  <si>
    <t>143001890</t>
  </si>
  <si>
    <t>Madison Telephone Company</t>
  </si>
  <si>
    <t>143001893</t>
  </si>
  <si>
    <t>Mid Century Telephone Cooperative</t>
  </si>
  <si>
    <t>143001912</t>
  </si>
  <si>
    <t>Illinois Bell Telephone Company</t>
  </si>
  <si>
    <t>143001918</t>
  </si>
  <si>
    <t>Alpine Communications, LC</t>
  </si>
  <si>
    <t>143001925</t>
  </si>
  <si>
    <t>Butler-Bremer Mutual Tel. Co.</t>
  </si>
  <si>
    <t>143001931</t>
  </si>
  <si>
    <t>Frontier Communications of Iowa, Inc</t>
  </si>
  <si>
    <t>143001932</t>
  </si>
  <si>
    <t>Citizens Mutual Tel. Co.</t>
  </si>
  <si>
    <t>143001935</t>
  </si>
  <si>
    <t>C-M-L Telephone Cooperative Association</t>
  </si>
  <si>
    <t>143001951</t>
  </si>
  <si>
    <t>Farmers Coop. Tel. Co.</t>
  </si>
  <si>
    <t>143001955</t>
  </si>
  <si>
    <t>Farmers Mutual Telephone Company</t>
  </si>
  <si>
    <t>143001958</t>
  </si>
  <si>
    <t>143001970</t>
  </si>
  <si>
    <t>Hospers Tel. Exch. Inc.</t>
  </si>
  <si>
    <t>143001976</t>
  </si>
  <si>
    <t>Jefferson Telephone Company</t>
  </si>
  <si>
    <t>143002001</t>
  </si>
  <si>
    <t>Mutual Telephone Company</t>
  </si>
  <si>
    <t>143002051</t>
  </si>
  <si>
    <t>West Iowa Tel. Co.</t>
  </si>
  <si>
    <t>143002056</t>
  </si>
  <si>
    <t>Winnebago Cooperative Telecom Association</t>
  </si>
  <si>
    <t>143002061</t>
  </si>
  <si>
    <t>Ace Telephone Association</t>
  </si>
  <si>
    <t>143002076</t>
  </si>
  <si>
    <t>Frontier Communications of Minnesota, Inc.</t>
  </si>
  <si>
    <t>143002077</t>
  </si>
  <si>
    <t>Blue Earth Valley Tel. Co.</t>
  </si>
  <si>
    <t>143002082</t>
  </si>
  <si>
    <t>Consolidated Telephone Company</t>
  </si>
  <si>
    <t>143002091</t>
  </si>
  <si>
    <t>East Otter Tail Telephone Company</t>
  </si>
  <si>
    <t>143002094</t>
  </si>
  <si>
    <t>Farmers Mutual Tel. Co.</t>
  </si>
  <si>
    <t>143002097</t>
  </si>
  <si>
    <t>Garden Valley Telephone Company</t>
  </si>
  <si>
    <t>143002105</t>
  </si>
  <si>
    <t>Hutchinson Telephone Company</t>
  </si>
  <si>
    <t>143002124</t>
  </si>
  <si>
    <t>Loretel Systems, Inc.</t>
  </si>
  <si>
    <t>143002125</t>
  </si>
  <si>
    <t>CenturyTel of Minnesota, Inc</t>
  </si>
  <si>
    <t>143002127</t>
  </si>
  <si>
    <t>Park Region Mutual Tel. Co.</t>
  </si>
  <si>
    <t>143002128</t>
  </si>
  <si>
    <t>Paul bunyan Rural Telephone Cooperative</t>
  </si>
  <si>
    <t>143002129</t>
  </si>
  <si>
    <t>The People's Telephone Company</t>
  </si>
  <si>
    <t>143002131</t>
  </si>
  <si>
    <t>CenturyLink - Embarq Minnesota, Inc (FKA Embarq)</t>
  </si>
  <si>
    <t>143002134</t>
  </si>
  <si>
    <t>Runestone Telephone Association</t>
  </si>
  <si>
    <t>143002141</t>
  </si>
  <si>
    <t>Twin Valley-Ulen Tel. Co. Inc.</t>
  </si>
  <si>
    <t>143002146</t>
  </si>
  <si>
    <t>West Central Tel. Assn.</t>
  </si>
  <si>
    <t>143002154</t>
  </si>
  <si>
    <t>Interstate Telecommunications Cooperative, Inc.</t>
  </si>
  <si>
    <t>143002169</t>
  </si>
  <si>
    <t>Eastern Nebraska Telephone Company</t>
  </si>
  <si>
    <t>143002173</t>
  </si>
  <si>
    <t>Hamilton Tel. Co.</t>
  </si>
  <si>
    <t>143002184</t>
  </si>
  <si>
    <t>Nebraska Central Tel. Co.</t>
  </si>
  <si>
    <t>143002186</t>
  </si>
  <si>
    <t>Great Plains Communications, Inc.</t>
  </si>
  <si>
    <t>143002190</t>
  </si>
  <si>
    <t>Rock County Tel. Co.</t>
  </si>
  <si>
    <t>143002192</t>
  </si>
  <si>
    <t>Southeast Nebraska Telephone Company</t>
  </si>
  <si>
    <t>143002196</t>
  </si>
  <si>
    <t>Benkelman Telephone Co., Inc.</t>
  </si>
  <si>
    <t>143002198</t>
  </si>
  <si>
    <t>North Dakota Telephone Company</t>
  </si>
  <si>
    <t>143002202</t>
  </si>
  <si>
    <t>Consolidated Telcom</t>
  </si>
  <si>
    <t>143002209</t>
  </si>
  <si>
    <t>Moore &amp; Liberty Telephone Company - Moore &amp; Liberty Telephone Company</t>
  </si>
  <si>
    <t>143002212</t>
  </si>
  <si>
    <t>Polar Communications Mutual Aid Corp.</t>
  </si>
  <si>
    <t>143002213</t>
  </si>
  <si>
    <t>Red River Rural Telephone Association</t>
  </si>
  <si>
    <t>143002220</t>
  </si>
  <si>
    <t>SRT Communications, Inc.</t>
  </si>
  <si>
    <t>143002227</t>
  </si>
  <si>
    <t>Beresford Municipal Tel. Co.</t>
  </si>
  <si>
    <t>143002228</t>
  </si>
  <si>
    <t>City of Brookings Telephone Fund</t>
  </si>
  <si>
    <t>143002229</t>
  </si>
  <si>
    <t>PrairieWave Communications, Inc.</t>
  </si>
  <si>
    <t>143002232</t>
  </si>
  <si>
    <t>Splitrock Telecom Cooperative Inc.</t>
  </si>
  <si>
    <t>143002233</t>
  </si>
  <si>
    <t>Golden West Tel. Coop. Inc.</t>
  </si>
  <si>
    <t>143002236</t>
  </si>
  <si>
    <t>James Valley Cooperative Tel. Co.</t>
  </si>
  <si>
    <t>143002239</t>
  </si>
  <si>
    <t>Kennebec Telephone Co., Inc.</t>
  </si>
  <si>
    <t>143002247</t>
  </si>
  <si>
    <t>Venture Communications Cooperative</t>
  </si>
  <si>
    <t>143002258</t>
  </si>
  <si>
    <t>Arkansas Telephone Company Inc.</t>
  </si>
  <si>
    <t>143002260</t>
  </si>
  <si>
    <t>Cleveland County Telephone Company, Inc. DBA TDS Telecom</t>
  </si>
  <si>
    <t>143002262</t>
  </si>
  <si>
    <t>South Arkansas Telephone Company</t>
  </si>
  <si>
    <t>143002264</t>
  </si>
  <si>
    <t>CenturyTel of Arkansas, Inc.</t>
  </si>
  <si>
    <t>143002265</t>
  </si>
  <si>
    <t>Madison County Telephone Co Inc.</t>
  </si>
  <si>
    <t>143002268</t>
  </si>
  <si>
    <t>Mountain View Telephone Company</t>
  </si>
  <si>
    <t>143002275</t>
  </si>
  <si>
    <t>Tri-County Tel. Co. Inc.</t>
  </si>
  <si>
    <t>143002277</t>
  </si>
  <si>
    <t>Walnut Hill Telephone Company</t>
  </si>
  <si>
    <t>143002279</t>
  </si>
  <si>
    <t>Yelcot Tel. Co.</t>
  </si>
  <si>
    <t>143002286</t>
  </si>
  <si>
    <t>Blue Valley Tele-Communications, Inc.</t>
  </si>
  <si>
    <t>143002287</t>
  </si>
  <si>
    <t>Columbus Tel. Co. Inc.</t>
  </si>
  <si>
    <t>143002291</t>
  </si>
  <si>
    <t>The Golden Belt Telephone Association, Inc</t>
  </si>
  <si>
    <t>143002315</t>
  </si>
  <si>
    <t>CenturyLink United Telephone Co. - Kansas (FKA Embarq)</t>
  </si>
  <si>
    <t>143002362</t>
  </si>
  <si>
    <t>Rock Port Telephone Company</t>
  </si>
  <si>
    <t>143002418</t>
  </si>
  <si>
    <t>Colorado Valley Telephone Cooperative, Inc.</t>
  </si>
  <si>
    <t>143002419</t>
  </si>
  <si>
    <t>Comanche County Telephone Company, Inc.</t>
  </si>
  <si>
    <t>143002432</t>
  </si>
  <si>
    <t>Sprint/United Telephone Company of Texas, Inc.</t>
  </si>
  <si>
    <t>143002438</t>
  </si>
  <si>
    <t>CenturyTel of Lake Dallas, Inc.</t>
  </si>
  <si>
    <t>143002442</t>
  </si>
  <si>
    <t>LIVINGSTON TELEPHONE COMPANY INCORPORATED</t>
  </si>
  <si>
    <t>143002445</t>
  </si>
  <si>
    <t>Sprint/Central Telephone Company of Texas</t>
  </si>
  <si>
    <t>143002463</t>
  </si>
  <si>
    <t>XIT Rural Tel. Coop. Inc.</t>
  </si>
  <si>
    <t>143002464</t>
  </si>
  <si>
    <t>ENMR Telephone Cooperative, Inc. - TX</t>
  </si>
  <si>
    <t>143002468</t>
  </si>
  <si>
    <t>Citizens Utilities Rural Telephone Company, Inc.</t>
  </si>
  <si>
    <t>143002472</t>
  </si>
  <si>
    <t>Valley Telephone Cooperative, Inc.</t>
  </si>
  <si>
    <t>143002478</t>
  </si>
  <si>
    <t>Table Top Telephone Company, Inc.</t>
  </si>
  <si>
    <t>143002479</t>
  </si>
  <si>
    <t>CITIZENS UTILITIES CO</t>
  </si>
  <si>
    <t>143002480</t>
  </si>
  <si>
    <t>NAVAJO COMM CO</t>
  </si>
  <si>
    <t>143002484</t>
  </si>
  <si>
    <t>Bijou Telephone Co-op Association</t>
  </si>
  <si>
    <t>143002487</t>
  </si>
  <si>
    <t>CenturyTel of Eagle, Inc.</t>
  </si>
  <si>
    <t>143002488</t>
  </si>
  <si>
    <t>Eastern Slope Rural Telephone Association, Inc.</t>
  </si>
  <si>
    <t>143002497</t>
  </si>
  <si>
    <t>Phillips County Telephone Co.</t>
  </si>
  <si>
    <t>143002506</t>
  </si>
  <si>
    <t>CenturyTel of Colorado, Inc.</t>
  </si>
  <si>
    <t>143002528</t>
  </si>
  <si>
    <t>Citizens Telecom Co of Idaho, dba Frontier</t>
  </si>
  <si>
    <t>143002531</t>
  </si>
  <si>
    <t>Blackfoot Telephone Cooperative, Inc.</t>
  </si>
  <si>
    <t>143002535</t>
  </si>
  <si>
    <t>Mid-Rivers Telephone Cooperative, Inc.</t>
  </si>
  <si>
    <t>143002536</t>
  </si>
  <si>
    <t>NEMONT TELEPHONE COOPERATIVE, INC.</t>
  </si>
  <si>
    <t>143002537</t>
  </si>
  <si>
    <t>Northern Tel. Coop. Inc.</t>
  </si>
  <si>
    <t>143002538</t>
  </si>
  <si>
    <t>Century Tel of Montana, Inc.</t>
  </si>
  <si>
    <t>143002539</t>
  </si>
  <si>
    <t>PROJECT TELEPHONE COMPANY</t>
  </si>
  <si>
    <t>143002540</t>
  </si>
  <si>
    <t>RT Communications, Inc.</t>
  </si>
  <si>
    <t>143002541</t>
  </si>
  <si>
    <t>Ronan Telephone Company</t>
  </si>
  <si>
    <t>143002546</t>
  </si>
  <si>
    <t>Central Montana Communications, Inc.</t>
  </si>
  <si>
    <t>143002555</t>
  </si>
  <si>
    <t>La Jicarita Rural Telephone Cooperative, Inc.</t>
  </si>
  <si>
    <t>143002558</t>
  </si>
  <si>
    <t>Western New Mexico Tel. Co. Inc.</t>
  </si>
  <si>
    <t>143002564</t>
  </si>
  <si>
    <t>Central Utah Telephone Inc.</t>
  </si>
  <si>
    <t>143002565</t>
  </si>
  <si>
    <t>EMERY TELEPHONE</t>
  </si>
  <si>
    <t>143002570</t>
  </si>
  <si>
    <t>South Central Utah Telephone Association, Inc</t>
  </si>
  <si>
    <t>143002571</t>
  </si>
  <si>
    <t>UBTA-UBET Communications, Inc</t>
  </si>
  <si>
    <t>143002574</t>
  </si>
  <si>
    <t>CITIZENS TELECOMM CO OF UTAH</t>
  </si>
  <si>
    <t>143002590</t>
  </si>
  <si>
    <t>CenturyTel of Washington, Inc</t>
  </si>
  <si>
    <t>143002646</t>
  </si>
  <si>
    <t>CITIZENS TELECOMM CO OF CA</t>
  </si>
  <si>
    <t>143002647</t>
  </si>
  <si>
    <t>Cal-Ore Telephone Co.</t>
  </si>
  <si>
    <t>143002649</t>
  </si>
  <si>
    <t>Global Valley Network, Inc</t>
  </si>
  <si>
    <t>143002655</t>
  </si>
  <si>
    <t>Kerman Tel. Co.</t>
  </si>
  <si>
    <t>143002665</t>
  </si>
  <si>
    <t>Pacific Bell Telephone Company</t>
  </si>
  <si>
    <t>143002679</t>
  </si>
  <si>
    <t>Nevada Bell</t>
  </si>
  <si>
    <t>143002683</t>
  </si>
  <si>
    <t>Alaska Communications Systems Holdings, Inc.</t>
  </si>
  <si>
    <t>143002693</t>
  </si>
  <si>
    <t>ACS of The Northland, Inc. -Glacier State</t>
  </si>
  <si>
    <t>143002697</t>
  </si>
  <si>
    <t>Matanuska Telephone Association, Inc.</t>
  </si>
  <si>
    <t>143002699</t>
  </si>
  <si>
    <t>Alaska Telephone Company</t>
  </si>
  <si>
    <t>143002709</t>
  </si>
  <si>
    <t>Verizon - Hawaii Inc.</t>
  </si>
  <si>
    <t>143002726</t>
  </si>
  <si>
    <t>West Plains Telecommunications, Inc.</t>
  </si>
  <si>
    <t>143002730</t>
  </si>
  <si>
    <t>Heartland Telecomm Co of Iowa</t>
  </si>
  <si>
    <t>143002739</t>
  </si>
  <si>
    <t>Dakota Central</t>
  </si>
  <si>
    <t>143002749</t>
  </si>
  <si>
    <t>Turtle Mountain Communications, Inc.</t>
  </si>
  <si>
    <t>143002752</t>
  </si>
  <si>
    <t>West River Telecommunications Cooperative</t>
  </si>
  <si>
    <t>143002920</t>
  </si>
  <si>
    <t>Sandhill Telephone Cooperative, Inc.</t>
  </si>
  <si>
    <t>143004404</t>
  </si>
  <si>
    <t>3 Rivers Telephone Cooperative, Inc.</t>
  </si>
  <si>
    <t>143004642</t>
  </si>
  <si>
    <t>SBC Indiana</t>
  </si>
  <si>
    <t>143004645</t>
  </si>
  <si>
    <t>Commonwealth Telephone Company</t>
  </si>
  <si>
    <t>143004662</t>
  </si>
  <si>
    <t>Southwestern Bell Telephone Company</t>
  </si>
  <si>
    <t>143004769</t>
  </si>
  <si>
    <t>Verizon - California,  Inc.</t>
  </si>
  <si>
    <t>143004771</t>
  </si>
  <si>
    <t>GTE South Incorporated</t>
  </si>
  <si>
    <t>143004786</t>
  </si>
  <si>
    <t>Verizon Northwest Inc.</t>
  </si>
  <si>
    <t>143004789</t>
  </si>
  <si>
    <t>GTE Southwest Incorporated</t>
  </si>
  <si>
    <t>143004791</t>
  </si>
  <si>
    <t>Verizon North Inc.</t>
  </si>
  <si>
    <t>143004824</t>
  </si>
  <si>
    <t>BellSouth Telecommunications, Inc.</t>
  </si>
  <si>
    <t>143004957</t>
  </si>
  <si>
    <t>TCT West, Inc.</t>
  </si>
  <si>
    <t>143005231</t>
  </si>
  <si>
    <t>Qwest Corporation</t>
  </si>
  <si>
    <t>143005250</t>
  </si>
  <si>
    <t>Sprint - Missouri, Inc</t>
  </si>
  <si>
    <t>143005254</t>
  </si>
  <si>
    <t>Embarq - United Telephone Co. of Indiana FKA Sprint</t>
  </si>
  <si>
    <t>143006030</t>
  </si>
  <si>
    <t>Copper Valley Telephone Cooperative</t>
  </si>
  <si>
    <t>143006909</t>
  </si>
  <si>
    <t>Farmers Telephone Cooperative</t>
  </si>
  <si>
    <t>143006913</t>
  </si>
  <si>
    <t>CenturyTel Wireless, Inc. f/k/a Century Cellunet, Inc.</t>
  </si>
  <si>
    <t>143008888</t>
  </si>
  <si>
    <t>Cunningham Telephone Company, Inc.</t>
  </si>
  <si>
    <t>143009956</t>
  </si>
  <si>
    <t>Fort Randall Telephone Company</t>
  </si>
  <si>
    <t>143014130</t>
  </si>
  <si>
    <t>CenturyLink CenturyTel of East LA</t>
  </si>
  <si>
    <t>143015284</t>
  </si>
  <si>
    <t>Gallatin River Communications, LLC</t>
  </si>
  <si>
    <t>143019614</t>
  </si>
  <si>
    <t>Sprint (Local Telephone Division)</t>
  </si>
  <si>
    <t>143022331</t>
  </si>
  <si>
    <t>Spectra Communications Group, LLC</t>
  </si>
  <si>
    <t>143022332</t>
  </si>
  <si>
    <t>CenturyTel of Mammoth Spring Jacksonville</t>
  </si>
  <si>
    <t>143022402</t>
  </si>
  <si>
    <t>Citizens Tel of Minnesota, dba Frontier</t>
  </si>
  <si>
    <t>143022669</t>
  </si>
  <si>
    <t>Telephone USA of Wisconsin, LLC</t>
  </si>
  <si>
    <t>143022671</t>
  </si>
  <si>
    <t>CenturyTel of Central Wisconsin, LLC</t>
  </si>
  <si>
    <t>143022698</t>
  </si>
  <si>
    <t>Citizens Telecommunications of Illinois, Inc.</t>
  </si>
  <si>
    <t>143024154</t>
  </si>
  <si>
    <t>CARBON EMERY TELCOM, INC.</t>
  </si>
  <si>
    <t>143025535</t>
  </si>
  <si>
    <t>CenturyLink CenturyTel of Alabama (Northern and Southern)</t>
  </si>
  <si>
    <t>143025536</t>
  </si>
  <si>
    <t>CenturyTel of Missouri, LLC</t>
  </si>
  <si>
    <t>143025998</t>
  </si>
  <si>
    <t>Dickey Rural Access, Inc. - Dickey Rural Access, Inc.</t>
  </si>
  <si>
    <t>143026139</t>
  </si>
  <si>
    <t>CornerStone Telephone Compant LLC</t>
  </si>
  <si>
    <t>143030009</t>
  </si>
  <si>
    <t>E. Ritter Communications Holdings, Inc.</t>
  </si>
  <si>
    <t>143032500</t>
  </si>
  <si>
    <t>Telephone Operating Company of Vermont LLC</t>
  </si>
  <si>
    <t>143032501</t>
  </si>
  <si>
    <t>Northern New England Telephone Operations LLC</t>
  </si>
  <si>
    <t>143034512</t>
  </si>
  <si>
    <t>Verizon South Inc</t>
  </si>
  <si>
    <t>143034514</t>
  </si>
  <si>
    <t>Frontier Communications Online and Long Distance, Inc.</t>
  </si>
  <si>
    <t>LEC Total</t>
  </si>
  <si>
    <t>143003866</t>
  </si>
  <si>
    <t>LRES</t>
  </si>
  <si>
    <t>United Communications Systems Inc.</t>
  </si>
  <si>
    <t>143004953</t>
  </si>
  <si>
    <t>Alexander Open Systems, Inc.</t>
  </si>
  <si>
    <t>143005588</t>
  </si>
  <si>
    <t>CDW, Inc.</t>
  </si>
  <si>
    <t>143006183</t>
  </si>
  <si>
    <t>PC Specialists, dba Technology Integration Group</t>
  </si>
  <si>
    <t>143007406</t>
  </si>
  <si>
    <t>PC / Net, Inc.</t>
  </si>
  <si>
    <t>143009951</t>
  </si>
  <si>
    <t>Magnolia Bell Data Systems</t>
  </si>
  <si>
    <t>143012405</t>
  </si>
  <si>
    <t>Information Systems Consulting</t>
  </si>
  <si>
    <t>143025632</t>
  </si>
  <si>
    <t>State of Colorade Multiuse Network</t>
  </si>
  <si>
    <t>143031999</t>
  </si>
  <si>
    <t>Advanced Technical Solutions, L.L.C. - Advanced Technical Solutions, L.L.C.</t>
  </si>
  <si>
    <t>143033996</t>
  </si>
  <si>
    <t>CEI INC - COMMUNICATION ENGINEERING &amp; INSTALLATION INC.</t>
  </si>
  <si>
    <t>143034189</t>
  </si>
  <si>
    <t>Western Fibernet, LLC - Western Fibernet, LLC</t>
  </si>
  <si>
    <t>143034698</t>
  </si>
  <si>
    <t>Expert Computer Solutions, LLC - Expert Computer Solutions, LLC</t>
  </si>
  <si>
    <t>143036413</t>
  </si>
  <si>
    <t>Zones, Inc. - Zones, Inc</t>
  </si>
  <si>
    <t>143036546</t>
  </si>
  <si>
    <t>Yamasato Fujiwara, Higa &amp; Associates, Inc. - Aquila</t>
  </si>
  <si>
    <t>LRES Total</t>
  </si>
  <si>
    <t>143002997</t>
  </si>
  <si>
    <t>NTP</t>
  </si>
  <si>
    <t>South Dakota Network, LLC</t>
  </si>
  <si>
    <t>143004468</t>
  </si>
  <si>
    <t>Bell Atlantic Network Integration, Inc.</t>
  </si>
  <si>
    <t>143004812</t>
  </si>
  <si>
    <t>SBC Datacomm, Inc.</t>
  </si>
  <si>
    <t>143005445</t>
  </si>
  <si>
    <t>Communication Innovators Inc.</t>
  </si>
  <si>
    <t>143014153</t>
  </si>
  <si>
    <t>Systems Solutions of Paducah, Inc. - dba Computerland</t>
  </si>
  <si>
    <t>143018996</t>
  </si>
  <si>
    <t>Cox Communications Hampton Roads, LLC</t>
  </si>
  <si>
    <t>143018997</t>
  </si>
  <si>
    <t>Cox Commuications Louisiana, LLC</t>
  </si>
  <si>
    <t>143023773</t>
  </si>
  <si>
    <t>Cox Communications Kansas, LLC</t>
  </si>
  <si>
    <t>143024659</t>
  </si>
  <si>
    <t>INX Inc.</t>
  </si>
  <si>
    <t>143026989</t>
  </si>
  <si>
    <t>MasTec North America</t>
  </si>
  <si>
    <t>143029374</t>
  </si>
  <si>
    <t>Communication Technologies, Inc.</t>
  </si>
  <si>
    <t>143029609</t>
  </si>
  <si>
    <t>Fujitsu Network Communications, Inc. - Fujitsu Network Communications, Inc.</t>
  </si>
  <si>
    <t>143032238</t>
  </si>
  <si>
    <t>MapleNet Wireless, Inc.</t>
  </si>
  <si>
    <t>143032410</t>
  </si>
  <si>
    <t>University Corporation for Advanced Internet Development - Internet2</t>
  </si>
  <si>
    <t>143032448</t>
  </si>
  <si>
    <t>TriLightNET LLC - TriLightNET LLC</t>
  </si>
  <si>
    <t>143032454</t>
  </si>
  <si>
    <t>Alamon Telco, Inc.</t>
  </si>
  <si>
    <t>143032543</t>
  </si>
  <si>
    <t>Professional Information Networks - ProInfoNet</t>
  </si>
  <si>
    <t>143032595</t>
  </si>
  <si>
    <t>G4S Technology, LLC - Adesta, LLC</t>
  </si>
  <si>
    <t>143032742</t>
  </si>
  <si>
    <t>Ciena Corporation</t>
  </si>
  <si>
    <t>143032951</t>
  </si>
  <si>
    <t>Thumb Radio Inc</t>
  </si>
  <si>
    <t>143033425</t>
  </si>
  <si>
    <t>Rural Wisconsin Health Cooperative - Rural Wisconsin Health Cooperative</t>
  </si>
  <si>
    <t>143033525</t>
  </si>
  <si>
    <t>Saint Vincent Health Center - SVHC Information Technology Network Services</t>
  </si>
  <si>
    <t>143033540</t>
  </si>
  <si>
    <t>Alcatel-Lucent USA, Inc</t>
  </si>
  <si>
    <t>143033565</t>
  </si>
  <si>
    <t>EDI, Ltd - EDI, LTd</t>
  </si>
  <si>
    <t>143033576</t>
  </si>
  <si>
    <t>OFS Fitel,  LLC - OFS Fitel, LLC</t>
  </si>
  <si>
    <t>143033582</t>
  </si>
  <si>
    <t>Multilink, Inc.</t>
  </si>
  <si>
    <t>143033584</t>
  </si>
  <si>
    <t>GNJ Construction LLC</t>
  </si>
  <si>
    <t>143033593</t>
  </si>
  <si>
    <t>TEXCEL, INC. - TEXCEL, INC.</t>
  </si>
  <si>
    <t>143033597</t>
  </si>
  <si>
    <t>A-D Technologies - Duraline DBA or Arnco Corporation FKA</t>
  </si>
  <si>
    <t>143033620</t>
  </si>
  <si>
    <t>Access Integration Specialists - Access Integration Specialists</t>
  </si>
  <si>
    <t>143034370</t>
  </si>
  <si>
    <t>Flathead Electric Cooperative, Inc.</t>
  </si>
  <si>
    <t>143034427</t>
  </si>
  <si>
    <t>Sorrento Networks, Inc. - Sorrento Networks, Inc.</t>
  </si>
  <si>
    <t>143035384</t>
  </si>
  <si>
    <t>Cyan Optics - Cyan Optics</t>
  </si>
  <si>
    <t>143035407</t>
  </si>
  <si>
    <t>iConnects Montana LLC - iConnects Montana LLC</t>
  </si>
  <si>
    <t>143035547</t>
  </si>
  <si>
    <t>INOC, LLC - INOC, INC</t>
  </si>
  <si>
    <t>143035584</t>
  </si>
  <si>
    <t>Preferred Business Solutions LLC</t>
  </si>
  <si>
    <t>143036424</t>
  </si>
  <si>
    <t>Oregon Health Network - Oregon Health Network</t>
  </si>
  <si>
    <t>NTP Total</t>
  </si>
  <si>
    <t>143030345</t>
  </si>
  <si>
    <t>OTHL</t>
  </si>
  <si>
    <t>Department of Finance Information Services Division</t>
  </si>
  <si>
    <t>OTHL Total</t>
  </si>
  <si>
    <t>143003841</t>
  </si>
  <si>
    <t>PRIV</t>
  </si>
  <si>
    <t>Questar InfoComm, Inc.</t>
  </si>
  <si>
    <t>143008119</t>
  </si>
  <si>
    <t>Information Transport Solutions, Inc.</t>
  </si>
  <si>
    <t>143009071</t>
  </si>
  <si>
    <t>BT Conferencing Video Inc.</t>
  </si>
  <si>
    <t>143021118</t>
  </si>
  <si>
    <t>DRS Technical Services Inc.</t>
  </si>
  <si>
    <t>143025502</t>
  </si>
  <si>
    <t>K-PowerNet, LLC</t>
  </si>
  <si>
    <t>143030786</t>
  </si>
  <si>
    <t>Telecommunications Management LLC</t>
  </si>
  <si>
    <t>143036130</t>
  </si>
  <si>
    <t>Department of Administrative Services - State Data Center</t>
  </si>
  <si>
    <t>PRIV Total</t>
  </si>
  <si>
    <t>143005653</t>
  </si>
  <si>
    <t>SAT</t>
  </si>
  <si>
    <t>Hughes Network Systems</t>
  </si>
  <si>
    <t>143028994</t>
  </si>
  <si>
    <t>Globecomm Systems Inc. - Globecomm Systems Inc.</t>
  </si>
  <si>
    <t>SAT Total</t>
  </si>
  <si>
    <t>143001448</t>
  </si>
  <si>
    <t>TRES</t>
  </si>
  <si>
    <t>ALMA TELEPHONE COMPANY, INC.</t>
  </si>
  <si>
    <t>143003008</t>
  </si>
  <si>
    <t>NEMONT COMMUNICATIONS, INC.</t>
  </si>
  <si>
    <t>143003953</t>
  </si>
  <si>
    <t>Grant L. Riemer d. b. a.   Austin Bestline</t>
  </si>
  <si>
    <t>143004007</t>
  </si>
  <si>
    <t>Unidial Incorporated</t>
  </si>
  <si>
    <t>143004038</t>
  </si>
  <si>
    <t>Verizon Select Services Inc.</t>
  </si>
  <si>
    <t>143004066</t>
  </si>
  <si>
    <t>BellSouth Long Distance, Inc. dba AT&amp;T Long Distance Service</t>
  </si>
  <si>
    <t>143008823</t>
  </si>
  <si>
    <t>SBC Long Distance, LLC</t>
  </si>
  <si>
    <t>143011890</t>
  </si>
  <si>
    <t>AMI Communications Inc</t>
  </si>
  <si>
    <t>143015338</t>
  </si>
  <si>
    <t>Hamilton Long Distance Company</t>
  </si>
  <si>
    <t>143016432</t>
  </si>
  <si>
    <t>Trans National Communications International, Inc.</t>
  </si>
  <si>
    <t>143018812</t>
  </si>
  <si>
    <t>BWTelcom Long Distance, Inc.</t>
  </si>
  <si>
    <t>143021721</t>
  </si>
  <si>
    <t>Nortex Communications Company</t>
  </si>
  <si>
    <t>143022456</t>
  </si>
  <si>
    <t>Smithville Telecom LLC</t>
  </si>
  <si>
    <t>143025842</t>
  </si>
  <si>
    <t>Wholesale Carrier Servces, Inc.</t>
  </si>
  <si>
    <t>143028603</t>
  </si>
  <si>
    <t>Access2Go, Inc.</t>
  </si>
  <si>
    <t>TRES Total</t>
  </si>
  <si>
    <t>143028319</t>
  </si>
  <si>
    <t>Unassigned</t>
  </si>
  <si>
    <t>Illinois Century Network</t>
  </si>
  <si>
    <t>Unassigned Total</t>
  </si>
  <si>
    <t>143008103</t>
  </si>
  <si>
    <t>VOIP</t>
  </si>
  <si>
    <t>Inter-Tel NetSolutions, Inc.</t>
  </si>
  <si>
    <t>143027344</t>
  </si>
  <si>
    <t>Charter Fiberlink-Tennessee, LLC</t>
  </si>
  <si>
    <t>143027585</t>
  </si>
  <si>
    <t>Charter Fiberlink NC-CCO, LLC</t>
  </si>
  <si>
    <t>143027605</t>
  </si>
  <si>
    <t>Charter Fiberlink-Michigan, LLC</t>
  </si>
  <si>
    <t>143027616</t>
  </si>
  <si>
    <t>Charter Fiberlink CA-CCO, LLC</t>
  </si>
  <si>
    <t>143027621</t>
  </si>
  <si>
    <t>Charter Fiberlink OR-CCVII, LLC</t>
  </si>
  <si>
    <t>143027625</t>
  </si>
  <si>
    <t>Charter Fiberlink CCO, LLC</t>
  </si>
  <si>
    <t>143027752</t>
  </si>
  <si>
    <t>Bresnan Communications, LLC</t>
  </si>
  <si>
    <t>143033155</t>
  </si>
  <si>
    <t>Charter Fiberlink CC VIII, LLC</t>
  </si>
  <si>
    <t>143033526</t>
  </si>
  <si>
    <t>Zayo Enterprise Networks LLC</t>
  </si>
  <si>
    <t>VOIP Total</t>
  </si>
  <si>
    <t>Total</t>
  </si>
  <si>
    <t>Unite Private Networks,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</si>
</sst>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0409]#,##0.00;\(#,##0.00\)"/>
    <numFmt numFmtId="165" formatCode="#,##0.0_);\(#,##0.0\)"/>
    <numFmt numFmtId="166" formatCode="#,##0.000_);\(#,##0.0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horizontal="right" vertical="top" wrapText="1" readingOrder="1"/>
    </xf>
    <xf numFmtId="0" fontId="3" fillId="0" borderId="2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164" fontId="3" fillId="0" borderId="2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vertical="top" wrapText="1" readingOrder="1"/>
    </xf>
    <xf numFmtId="164" fontId="2" fillId="0" borderId="2" xfId="0" applyNumberFormat="1" applyFont="1" applyFill="1" applyBorder="1" applyAlignment="1">
      <alignment horizontal="right" vertical="top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164" fontId="2" fillId="0" borderId="4" xfId="0" applyNumberFormat="1" applyFont="1" applyFill="1" applyBorder="1" applyAlignment="1">
      <alignment horizontal="right" vertical="top" wrapText="1" readingOrder="1"/>
    </xf>
    <xf numFmtId="39" fontId="1" fillId="0" borderId="0" xfId="0" applyNumberFormat="1" applyFont="1" applyFill="1" applyBorder="1"/>
    <xf numFmtId="165" fontId="1" fillId="0" borderId="0" xfId="0" applyNumberFormat="1" applyFont="1" applyFill="1" applyBorder="1"/>
    <xf numFmtId="43" fontId="1" fillId="0" borderId="0" xfId="1" applyFont="1" applyFill="1" applyBorder="1"/>
    <xf numFmtId="166" fontId="1" fillId="0" borderId="0" xfId="0" applyNumberFormat="1" applyFont="1" applyFill="1" applyBorder="1"/>
    <xf numFmtId="164" fontId="1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2"/>
  <sheetViews>
    <sheetView showGridLines="0" tabSelected="1" view="pageBreakPreview" topLeftCell="A561" zoomScale="60" zoomScaleNormal="100" workbookViewId="0">
      <selection activeCell="H616" sqref="H616"/>
    </sheetView>
  </sheetViews>
  <sheetFormatPr defaultRowHeight="15" x14ac:dyDescent="0.25"/>
  <cols>
    <col min="1" max="1" width="13.7109375" customWidth="1"/>
    <col min="2" max="2" width="13.5703125" customWidth="1"/>
    <col min="3" max="3" width="66.5703125" customWidth="1"/>
    <col min="4" max="4" width="21.28515625" customWidth="1"/>
    <col min="5" max="5" width="18.5703125" customWidth="1"/>
    <col min="6" max="6" width="17.85546875" customWidth="1"/>
    <col min="7" max="7" width="19.28515625" customWidth="1"/>
    <col min="8" max="8" width="14.28515625" bestFit="1" customWidth="1"/>
    <col min="9" max="9" width="19.140625" bestFit="1" customWidth="1"/>
  </cols>
  <sheetData>
    <row r="1" spans="1:7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3" t="s">
        <v>8</v>
      </c>
      <c r="C2" s="4" t="s">
        <v>9</v>
      </c>
      <c r="D2" s="5">
        <v>10344</v>
      </c>
      <c r="E2" s="5">
        <v>0</v>
      </c>
      <c r="F2" s="5">
        <v>0</v>
      </c>
      <c r="G2" s="5">
        <f>SUM(D2:F2)</f>
        <v>10344</v>
      </c>
    </row>
    <row r="3" spans="1:7" x14ac:dyDescent="0.25">
      <c r="A3" s="2" t="s">
        <v>10</v>
      </c>
      <c r="B3" s="3" t="s">
        <v>8</v>
      </c>
      <c r="C3" s="4" t="s">
        <v>11</v>
      </c>
      <c r="D3" s="5">
        <v>3353.55</v>
      </c>
      <c r="E3" s="5">
        <v>0</v>
      </c>
      <c r="F3" s="5">
        <v>0</v>
      </c>
      <c r="G3" s="5">
        <f t="shared" ref="G3:G66" si="0">SUM(D3:F3)</f>
        <v>3353.55</v>
      </c>
    </row>
    <row r="4" spans="1:7" x14ac:dyDescent="0.25">
      <c r="A4" s="2" t="s">
        <v>12</v>
      </c>
      <c r="B4" s="3" t="s">
        <v>8</v>
      </c>
      <c r="C4" s="4" t="s">
        <v>13</v>
      </c>
      <c r="D4" s="5">
        <v>543.91999999999996</v>
      </c>
      <c r="E4" s="5">
        <v>1618245.92</v>
      </c>
      <c r="F4" s="5">
        <v>0</v>
      </c>
      <c r="G4" s="5">
        <f t="shared" si="0"/>
        <v>1618789.8399999999</v>
      </c>
    </row>
    <row r="5" spans="1:7" x14ac:dyDescent="0.25">
      <c r="A5" s="2" t="s">
        <v>14</v>
      </c>
      <c r="B5" s="3" t="s">
        <v>8</v>
      </c>
      <c r="C5" s="4" t="s">
        <v>15</v>
      </c>
      <c r="D5" s="5">
        <v>57075.28</v>
      </c>
      <c r="E5" s="5">
        <v>0</v>
      </c>
      <c r="F5" s="5">
        <v>0</v>
      </c>
      <c r="G5" s="5">
        <f t="shared" si="0"/>
        <v>57075.28</v>
      </c>
    </row>
    <row r="6" spans="1:7" x14ac:dyDescent="0.25">
      <c r="A6" s="2" t="s">
        <v>16</v>
      </c>
      <c r="B6" s="3" t="s">
        <v>8</v>
      </c>
      <c r="C6" s="4" t="s">
        <v>17</v>
      </c>
      <c r="D6" s="5">
        <v>4257.04</v>
      </c>
      <c r="E6" s="5">
        <f>91990.51+1086.61</f>
        <v>93077.119999999995</v>
      </c>
      <c r="F6" s="5">
        <v>0</v>
      </c>
      <c r="G6" s="5">
        <f t="shared" si="0"/>
        <v>97334.159999999989</v>
      </c>
    </row>
    <row r="7" spans="1:7" x14ac:dyDescent="0.25">
      <c r="A7" s="2" t="s">
        <v>18</v>
      </c>
      <c r="B7" s="3" t="s">
        <v>8</v>
      </c>
      <c r="C7" s="4" t="s">
        <v>19</v>
      </c>
      <c r="D7" s="5">
        <v>103968.32000000001</v>
      </c>
      <c r="E7" s="5">
        <v>0</v>
      </c>
      <c r="F7" s="5">
        <v>0</v>
      </c>
      <c r="G7" s="5">
        <f t="shared" si="0"/>
        <v>103968.32000000001</v>
      </c>
    </row>
    <row r="8" spans="1:7" x14ac:dyDescent="0.25">
      <c r="A8" s="2" t="s">
        <v>20</v>
      </c>
      <c r="B8" s="3" t="s">
        <v>8</v>
      </c>
      <c r="C8" s="4" t="s">
        <v>21</v>
      </c>
      <c r="D8" s="5">
        <v>30040</v>
      </c>
      <c r="E8" s="5">
        <f>1112134.26+42108.69</f>
        <v>1154242.95</v>
      </c>
      <c r="F8" s="5">
        <v>0</v>
      </c>
      <c r="G8" s="5">
        <f t="shared" si="0"/>
        <v>1184282.95</v>
      </c>
    </row>
    <row r="9" spans="1:7" x14ac:dyDescent="0.25">
      <c r="A9" s="2" t="s">
        <v>22</v>
      </c>
      <c r="B9" s="3" t="s">
        <v>8</v>
      </c>
      <c r="C9" s="4" t="s">
        <v>23</v>
      </c>
      <c r="D9" s="5">
        <v>455.76</v>
      </c>
      <c r="E9" s="5">
        <v>0</v>
      </c>
      <c r="F9" s="5">
        <v>0</v>
      </c>
      <c r="G9" s="5">
        <f t="shared" si="0"/>
        <v>455.76</v>
      </c>
    </row>
    <row r="10" spans="1:7" x14ac:dyDescent="0.25">
      <c r="A10" s="2" t="s">
        <v>24</v>
      </c>
      <c r="B10" s="3" t="s">
        <v>8</v>
      </c>
      <c r="C10" s="4" t="s">
        <v>25</v>
      </c>
      <c r="D10" s="5">
        <v>11068.73</v>
      </c>
      <c r="E10" s="5">
        <v>0</v>
      </c>
      <c r="F10" s="5">
        <v>0</v>
      </c>
      <c r="G10" s="5">
        <f t="shared" si="0"/>
        <v>11068.73</v>
      </c>
    </row>
    <row r="11" spans="1:7" x14ac:dyDescent="0.25">
      <c r="A11" s="2" t="s">
        <v>26</v>
      </c>
      <c r="B11" s="3" t="s">
        <v>8</v>
      </c>
      <c r="C11" s="4" t="s">
        <v>27</v>
      </c>
      <c r="D11" s="5">
        <v>812321.98</v>
      </c>
      <c r="E11" s="5">
        <v>0</v>
      </c>
      <c r="F11" s="5">
        <v>0</v>
      </c>
      <c r="G11" s="5">
        <f t="shared" si="0"/>
        <v>812321.98</v>
      </c>
    </row>
    <row r="12" spans="1:7" x14ac:dyDescent="0.25">
      <c r="A12" s="2" t="s">
        <v>28</v>
      </c>
      <c r="B12" s="3" t="s">
        <v>8</v>
      </c>
      <c r="C12" s="4" t="s">
        <v>29</v>
      </c>
      <c r="D12" s="5">
        <v>10884.81</v>
      </c>
      <c r="E12" s="5">
        <v>456488.05</v>
      </c>
      <c r="F12" s="5">
        <v>0</v>
      </c>
      <c r="G12" s="5">
        <f t="shared" si="0"/>
        <v>467372.86</v>
      </c>
    </row>
    <row r="13" spans="1:7" x14ac:dyDescent="0.25">
      <c r="A13" s="2" t="s">
        <v>30</v>
      </c>
      <c r="B13" s="3" t="s">
        <v>8</v>
      </c>
      <c r="C13" s="4" t="s">
        <v>31</v>
      </c>
      <c r="D13" s="5">
        <v>1975</v>
      </c>
      <c r="E13" s="5">
        <v>0</v>
      </c>
      <c r="F13" s="5">
        <v>0</v>
      </c>
      <c r="G13" s="5">
        <f t="shared" si="0"/>
        <v>1975</v>
      </c>
    </row>
    <row r="14" spans="1:7" x14ac:dyDescent="0.25">
      <c r="A14" s="2" t="s">
        <v>32</v>
      </c>
      <c r="B14" s="3" t="s">
        <v>8</v>
      </c>
      <c r="C14" s="4" t="s">
        <v>33</v>
      </c>
      <c r="D14" s="5">
        <v>22725.040000000001</v>
      </c>
      <c r="E14" s="5">
        <v>0</v>
      </c>
      <c r="F14" s="5">
        <v>0</v>
      </c>
      <c r="G14" s="5">
        <f t="shared" si="0"/>
        <v>22725.040000000001</v>
      </c>
    </row>
    <row r="15" spans="1:7" x14ac:dyDescent="0.25">
      <c r="A15" s="2" t="s">
        <v>34</v>
      </c>
      <c r="B15" s="3" t="s">
        <v>8</v>
      </c>
      <c r="C15" s="4" t="s">
        <v>35</v>
      </c>
      <c r="D15" s="5">
        <v>947263.28000000096</v>
      </c>
      <c r="E15" s="5">
        <v>0</v>
      </c>
      <c r="F15" s="5">
        <v>0</v>
      </c>
      <c r="G15" s="5">
        <f t="shared" si="0"/>
        <v>947263.28000000096</v>
      </c>
    </row>
    <row r="16" spans="1:7" x14ac:dyDescent="0.25">
      <c r="A16" s="2" t="s">
        <v>36</v>
      </c>
      <c r="B16" s="3" t="s">
        <v>8</v>
      </c>
      <c r="C16" s="4" t="s">
        <v>37</v>
      </c>
      <c r="D16" s="5">
        <v>64764.3</v>
      </c>
      <c r="E16" s="5">
        <v>0</v>
      </c>
      <c r="F16" s="5">
        <v>0</v>
      </c>
      <c r="G16" s="5">
        <f t="shared" si="0"/>
        <v>64764.3</v>
      </c>
    </row>
    <row r="17" spans="1:7" x14ac:dyDescent="0.25">
      <c r="A17" s="2" t="s">
        <v>38</v>
      </c>
      <c r="B17" s="3" t="s">
        <v>8</v>
      </c>
      <c r="C17" s="4" t="s">
        <v>39</v>
      </c>
      <c r="D17" s="5">
        <v>372009.45</v>
      </c>
      <c r="E17" s="5">
        <v>2619753.7000000002</v>
      </c>
      <c r="F17" s="5">
        <v>0</v>
      </c>
      <c r="G17" s="5">
        <f t="shared" si="0"/>
        <v>2991763.1500000004</v>
      </c>
    </row>
    <row r="18" spans="1:7" x14ac:dyDescent="0.25">
      <c r="A18" s="2" t="s">
        <v>40</v>
      </c>
      <c r="B18" s="3" t="s">
        <v>8</v>
      </c>
      <c r="C18" s="4" t="s">
        <v>41</v>
      </c>
      <c r="D18" s="5">
        <v>2523.67</v>
      </c>
      <c r="E18" s="5">
        <v>0</v>
      </c>
      <c r="F18" s="5">
        <v>0</v>
      </c>
      <c r="G18" s="5">
        <f t="shared" si="0"/>
        <v>2523.67</v>
      </c>
    </row>
    <row r="19" spans="1:7" x14ac:dyDescent="0.25">
      <c r="A19" s="2" t="s">
        <v>42</v>
      </c>
      <c r="B19" s="3" t="s">
        <v>8</v>
      </c>
      <c r="C19" s="4" t="s">
        <v>43</v>
      </c>
      <c r="D19" s="5">
        <v>0</v>
      </c>
      <c r="E19" s="5">
        <v>35013.1</v>
      </c>
      <c r="F19" s="5">
        <v>0</v>
      </c>
      <c r="G19" s="5">
        <f t="shared" si="0"/>
        <v>35013.1</v>
      </c>
    </row>
    <row r="20" spans="1:7" x14ac:dyDescent="0.25">
      <c r="A20" s="2" t="s">
        <v>44</v>
      </c>
      <c r="B20" s="3" t="s">
        <v>8</v>
      </c>
      <c r="C20" s="4" t="s">
        <v>45</v>
      </c>
      <c r="D20" s="5">
        <v>16329.6</v>
      </c>
      <c r="E20" s="5">
        <v>0</v>
      </c>
      <c r="F20" s="5">
        <v>0</v>
      </c>
      <c r="G20" s="5">
        <f t="shared" si="0"/>
        <v>16329.6</v>
      </c>
    </row>
    <row r="21" spans="1:7" x14ac:dyDescent="0.25">
      <c r="A21" s="2" t="s">
        <v>46</v>
      </c>
      <c r="B21" s="3" t="s">
        <v>8</v>
      </c>
      <c r="C21" s="4" t="s">
        <v>47</v>
      </c>
      <c r="D21" s="5">
        <v>122412</v>
      </c>
      <c r="E21" s="5">
        <v>0</v>
      </c>
      <c r="F21" s="5">
        <v>0</v>
      </c>
      <c r="G21" s="5">
        <f t="shared" si="0"/>
        <v>122412</v>
      </c>
    </row>
    <row r="22" spans="1:7" x14ac:dyDescent="0.25">
      <c r="A22" s="2" t="s">
        <v>48</v>
      </c>
      <c r="B22" s="3" t="s">
        <v>8</v>
      </c>
      <c r="C22" s="4" t="s">
        <v>49</v>
      </c>
      <c r="D22" s="5">
        <v>89880</v>
      </c>
      <c r="E22" s="5">
        <v>0</v>
      </c>
      <c r="F22" s="5">
        <v>0</v>
      </c>
      <c r="G22" s="5">
        <f t="shared" si="0"/>
        <v>89880</v>
      </c>
    </row>
    <row r="23" spans="1:7" x14ac:dyDescent="0.25">
      <c r="A23" s="2" t="s">
        <v>50</v>
      </c>
      <c r="B23" s="3" t="s">
        <v>8</v>
      </c>
      <c r="C23" s="4" t="s">
        <v>51</v>
      </c>
      <c r="D23" s="5">
        <v>0</v>
      </c>
      <c r="E23" s="5">
        <v>571543.13</v>
      </c>
      <c r="F23" s="5">
        <v>0</v>
      </c>
      <c r="G23" s="5">
        <f t="shared" si="0"/>
        <v>571543.13</v>
      </c>
    </row>
    <row r="24" spans="1:7" x14ac:dyDescent="0.25">
      <c r="A24" s="2" t="s">
        <v>52</v>
      </c>
      <c r="B24" s="3" t="s">
        <v>8</v>
      </c>
      <c r="C24" s="4" t="s">
        <v>53</v>
      </c>
      <c r="D24" s="5">
        <v>276844.08</v>
      </c>
      <c r="E24" s="5">
        <v>0</v>
      </c>
      <c r="F24" s="5">
        <v>0</v>
      </c>
      <c r="G24" s="5">
        <f t="shared" si="0"/>
        <v>276844.08</v>
      </c>
    </row>
    <row r="25" spans="1:7" x14ac:dyDescent="0.25">
      <c r="A25" s="2" t="s">
        <v>54</v>
      </c>
      <c r="B25" s="3" t="s">
        <v>8</v>
      </c>
      <c r="C25" s="4" t="s">
        <v>55</v>
      </c>
      <c r="D25" s="5">
        <v>30000</v>
      </c>
      <c r="E25" s="5">
        <v>90797</v>
      </c>
      <c r="F25" s="5">
        <v>0</v>
      </c>
      <c r="G25" s="5">
        <f t="shared" si="0"/>
        <v>120797</v>
      </c>
    </row>
    <row r="26" spans="1:7" x14ac:dyDescent="0.25">
      <c r="A26" s="2" t="s">
        <v>56</v>
      </c>
      <c r="B26" s="3" t="s">
        <v>8</v>
      </c>
      <c r="C26" s="4" t="s">
        <v>57</v>
      </c>
      <c r="D26" s="5">
        <v>8429.52</v>
      </c>
      <c r="E26" s="5">
        <v>0</v>
      </c>
      <c r="F26" s="5">
        <v>0</v>
      </c>
      <c r="G26" s="5">
        <f t="shared" si="0"/>
        <v>8429.52</v>
      </c>
    </row>
    <row r="27" spans="1:7" x14ac:dyDescent="0.25">
      <c r="A27" s="2" t="s">
        <v>58</v>
      </c>
      <c r="B27" s="3" t="s">
        <v>8</v>
      </c>
      <c r="C27" s="4" t="s">
        <v>59</v>
      </c>
      <c r="D27" s="5">
        <v>71271</v>
      </c>
      <c r="E27" s="5">
        <v>0</v>
      </c>
      <c r="F27" s="5">
        <v>0</v>
      </c>
      <c r="G27" s="5">
        <f t="shared" si="0"/>
        <v>71271</v>
      </c>
    </row>
    <row r="28" spans="1:7" x14ac:dyDescent="0.25">
      <c r="A28" s="2" t="s">
        <v>60</v>
      </c>
      <c r="B28" s="3" t="s">
        <v>8</v>
      </c>
      <c r="C28" s="4" t="s">
        <v>61</v>
      </c>
      <c r="D28" s="5">
        <v>43962.27</v>
      </c>
      <c r="E28" s="5">
        <v>0</v>
      </c>
      <c r="F28" s="5">
        <v>0</v>
      </c>
      <c r="G28" s="5">
        <f t="shared" si="0"/>
        <v>43962.27</v>
      </c>
    </row>
    <row r="29" spans="1:7" x14ac:dyDescent="0.25">
      <c r="A29" s="2" t="s">
        <v>62</v>
      </c>
      <c r="B29" s="3" t="s">
        <v>8</v>
      </c>
      <c r="C29" s="4" t="s">
        <v>63</v>
      </c>
      <c r="D29" s="5">
        <v>292.32</v>
      </c>
      <c r="E29" s="5">
        <v>0</v>
      </c>
      <c r="F29" s="5">
        <v>0</v>
      </c>
      <c r="G29" s="5">
        <f t="shared" si="0"/>
        <v>292.32</v>
      </c>
    </row>
    <row r="30" spans="1:7" x14ac:dyDescent="0.25">
      <c r="A30" s="2" t="s">
        <v>64</v>
      </c>
      <c r="B30" s="3" t="s">
        <v>8</v>
      </c>
      <c r="C30" s="4" t="s">
        <v>65</v>
      </c>
      <c r="D30" s="5">
        <v>4452.84</v>
      </c>
      <c r="E30" s="5">
        <v>0</v>
      </c>
      <c r="F30" s="5">
        <v>0</v>
      </c>
      <c r="G30" s="5">
        <f t="shared" si="0"/>
        <v>4452.84</v>
      </c>
    </row>
    <row r="31" spans="1:7" x14ac:dyDescent="0.25">
      <c r="A31" s="2" t="s">
        <v>66</v>
      </c>
      <c r="B31" s="3" t="s">
        <v>8</v>
      </c>
      <c r="C31" s="4" t="s">
        <v>67</v>
      </c>
      <c r="D31" s="5">
        <v>0</v>
      </c>
      <c r="E31" s="5">
        <v>3602467.91</v>
      </c>
      <c r="F31" s="5">
        <v>0</v>
      </c>
      <c r="G31" s="5">
        <f t="shared" si="0"/>
        <v>3602467.91</v>
      </c>
    </row>
    <row r="32" spans="1:7" x14ac:dyDescent="0.25">
      <c r="A32" s="2" t="s">
        <v>68</v>
      </c>
      <c r="B32" s="3" t="s">
        <v>8</v>
      </c>
      <c r="C32" s="4" t="s">
        <v>69</v>
      </c>
      <c r="D32" s="5">
        <v>39500.01</v>
      </c>
      <c r="E32" s="5">
        <v>105202</v>
      </c>
      <c r="F32" s="5">
        <v>0</v>
      </c>
      <c r="G32" s="5">
        <f t="shared" si="0"/>
        <v>144702.01</v>
      </c>
    </row>
    <row r="33" spans="1:7" x14ac:dyDescent="0.25">
      <c r="A33" s="2" t="s">
        <v>70</v>
      </c>
      <c r="B33" s="3" t="s">
        <v>8</v>
      </c>
      <c r="C33" s="4" t="s">
        <v>71</v>
      </c>
      <c r="D33" s="5">
        <v>44824.37</v>
      </c>
      <c r="E33" s="5">
        <v>0</v>
      </c>
      <c r="F33" s="5">
        <v>0</v>
      </c>
      <c r="G33" s="5">
        <f t="shared" si="0"/>
        <v>44824.37</v>
      </c>
    </row>
    <row r="34" spans="1:7" x14ac:dyDescent="0.25">
      <c r="A34" s="2" t="s">
        <v>72</v>
      </c>
      <c r="B34" s="3" t="s">
        <v>8</v>
      </c>
      <c r="C34" s="4" t="s">
        <v>73</v>
      </c>
      <c r="D34" s="5">
        <v>834853.4</v>
      </c>
      <c r="E34" s="5">
        <v>0</v>
      </c>
      <c r="F34" s="5">
        <v>0</v>
      </c>
      <c r="G34" s="5">
        <f t="shared" si="0"/>
        <v>834853.4</v>
      </c>
    </row>
    <row r="35" spans="1:7" x14ac:dyDescent="0.25">
      <c r="A35" s="2" t="s">
        <v>74</v>
      </c>
      <c r="B35" s="3" t="s">
        <v>8</v>
      </c>
      <c r="C35" s="4" t="s">
        <v>75</v>
      </c>
      <c r="D35" s="5">
        <v>44.95</v>
      </c>
      <c r="E35" s="5">
        <v>0</v>
      </c>
      <c r="F35" s="5">
        <v>0</v>
      </c>
      <c r="G35" s="5">
        <f t="shared" si="0"/>
        <v>44.95</v>
      </c>
    </row>
    <row r="36" spans="1:7" x14ac:dyDescent="0.25">
      <c r="A36" s="2" t="s">
        <v>76</v>
      </c>
      <c r="B36" s="3" t="s">
        <v>8</v>
      </c>
      <c r="C36" s="4" t="s">
        <v>77</v>
      </c>
      <c r="D36" s="5">
        <v>3751.76</v>
      </c>
      <c r="E36" s="5">
        <v>228903.36</v>
      </c>
      <c r="F36" s="5">
        <v>0</v>
      </c>
      <c r="G36" s="5">
        <f t="shared" si="0"/>
        <v>232655.12</v>
      </c>
    </row>
    <row r="37" spans="1:7" x14ac:dyDescent="0.25">
      <c r="A37" s="2" t="s">
        <v>78</v>
      </c>
      <c r="B37" s="3" t="s">
        <v>8</v>
      </c>
      <c r="C37" s="4" t="s">
        <v>79</v>
      </c>
      <c r="D37" s="5">
        <v>0</v>
      </c>
      <c r="E37" s="5">
        <v>25524.51</v>
      </c>
      <c r="F37" s="5">
        <v>0</v>
      </c>
      <c r="G37" s="5">
        <f t="shared" si="0"/>
        <v>25524.51</v>
      </c>
    </row>
    <row r="38" spans="1:7" x14ac:dyDescent="0.25">
      <c r="A38" s="2" t="s">
        <v>80</v>
      </c>
      <c r="B38" s="3" t="s">
        <v>8</v>
      </c>
      <c r="C38" s="4" t="s">
        <v>81</v>
      </c>
      <c r="D38" s="5">
        <v>0</v>
      </c>
      <c r="E38" s="5">
        <v>7043006.7300000004</v>
      </c>
      <c r="F38" s="5">
        <v>0</v>
      </c>
      <c r="G38" s="5">
        <f t="shared" si="0"/>
        <v>7043006.7300000004</v>
      </c>
    </row>
    <row r="39" spans="1:7" x14ac:dyDescent="0.25">
      <c r="A39" s="2" t="s">
        <v>82</v>
      </c>
      <c r="B39" s="3" t="s">
        <v>8</v>
      </c>
      <c r="C39" s="4" t="s">
        <v>83</v>
      </c>
      <c r="D39" s="5">
        <v>84.18</v>
      </c>
      <c r="E39" s="5">
        <v>0</v>
      </c>
      <c r="F39" s="5">
        <v>0</v>
      </c>
      <c r="G39" s="5">
        <f t="shared" si="0"/>
        <v>84.18</v>
      </c>
    </row>
    <row r="40" spans="1:7" x14ac:dyDescent="0.25">
      <c r="A40" s="2" t="s">
        <v>84</v>
      </c>
      <c r="B40" s="3" t="s">
        <v>8</v>
      </c>
      <c r="C40" s="4" t="s">
        <v>85</v>
      </c>
      <c r="D40" s="5">
        <v>46180.7</v>
      </c>
      <c r="E40" s="5">
        <v>0</v>
      </c>
      <c r="F40" s="5">
        <v>0</v>
      </c>
      <c r="G40" s="5">
        <f t="shared" si="0"/>
        <v>46180.7</v>
      </c>
    </row>
    <row r="41" spans="1:7" x14ac:dyDescent="0.25">
      <c r="A41" s="2" t="s">
        <v>86</v>
      </c>
      <c r="B41" s="3" t="s">
        <v>8</v>
      </c>
      <c r="C41" s="4" t="s">
        <v>87</v>
      </c>
      <c r="D41" s="5">
        <v>10414.49</v>
      </c>
      <c r="E41" s="5">
        <v>0</v>
      </c>
      <c r="F41" s="5">
        <v>0</v>
      </c>
      <c r="G41" s="5">
        <f t="shared" si="0"/>
        <v>10414.49</v>
      </c>
    </row>
    <row r="42" spans="1:7" x14ac:dyDescent="0.25">
      <c r="A42" s="2" t="s">
        <v>88</v>
      </c>
      <c r="B42" s="3" t="s">
        <v>8</v>
      </c>
      <c r="C42" s="4" t="s">
        <v>89</v>
      </c>
      <c r="D42" s="5">
        <v>0</v>
      </c>
      <c r="E42" s="5">
        <v>54825</v>
      </c>
      <c r="F42" s="5">
        <v>0</v>
      </c>
      <c r="G42" s="5">
        <f t="shared" si="0"/>
        <v>54825</v>
      </c>
    </row>
    <row r="43" spans="1:7" x14ac:dyDescent="0.25">
      <c r="A43" s="2" t="s">
        <v>90</v>
      </c>
      <c r="B43" s="3" t="s">
        <v>8</v>
      </c>
      <c r="C43" s="4" t="s">
        <v>91</v>
      </c>
      <c r="D43" s="5">
        <v>1158.25</v>
      </c>
      <c r="E43" s="5">
        <v>0</v>
      </c>
      <c r="F43" s="5">
        <v>0</v>
      </c>
      <c r="G43" s="5">
        <f t="shared" si="0"/>
        <v>1158.25</v>
      </c>
    </row>
    <row r="44" spans="1:7" x14ac:dyDescent="0.25">
      <c r="A44" s="2" t="s">
        <v>92</v>
      </c>
      <c r="B44" s="3" t="s">
        <v>8</v>
      </c>
      <c r="C44" s="4" t="s">
        <v>93</v>
      </c>
      <c r="D44" s="5">
        <v>3840</v>
      </c>
      <c r="E44" s="5">
        <v>0</v>
      </c>
      <c r="F44" s="5">
        <v>0</v>
      </c>
      <c r="G44" s="5">
        <f t="shared" si="0"/>
        <v>3840</v>
      </c>
    </row>
    <row r="45" spans="1:7" x14ac:dyDescent="0.25">
      <c r="A45" s="2" t="s">
        <v>94</v>
      </c>
      <c r="B45" s="3" t="s">
        <v>8</v>
      </c>
      <c r="C45" s="4" t="s">
        <v>95</v>
      </c>
      <c r="D45" s="5">
        <v>130821.26</v>
      </c>
      <c r="E45" s="5">
        <v>0</v>
      </c>
      <c r="F45" s="5">
        <v>0</v>
      </c>
      <c r="G45" s="5">
        <f t="shared" si="0"/>
        <v>130821.26</v>
      </c>
    </row>
    <row r="46" spans="1:7" x14ac:dyDescent="0.25">
      <c r="A46" s="2" t="s">
        <v>96</v>
      </c>
      <c r="B46" s="3" t="s">
        <v>8</v>
      </c>
      <c r="C46" s="4" t="s">
        <v>97</v>
      </c>
      <c r="D46" s="5">
        <v>24288.05</v>
      </c>
      <c r="E46" s="5">
        <v>0</v>
      </c>
      <c r="F46" s="5">
        <v>0</v>
      </c>
      <c r="G46" s="5">
        <f t="shared" si="0"/>
        <v>24288.05</v>
      </c>
    </row>
    <row r="47" spans="1:7" x14ac:dyDescent="0.25">
      <c r="A47" s="2" t="s">
        <v>98</v>
      </c>
      <c r="B47" s="3" t="s">
        <v>8</v>
      </c>
      <c r="C47" s="4" t="s">
        <v>99</v>
      </c>
      <c r="D47" s="5">
        <v>29453.89</v>
      </c>
      <c r="E47" s="5">
        <v>0</v>
      </c>
      <c r="F47" s="5">
        <v>0</v>
      </c>
      <c r="G47" s="5">
        <f t="shared" si="0"/>
        <v>29453.89</v>
      </c>
    </row>
    <row r="48" spans="1:7" x14ac:dyDescent="0.25">
      <c r="A48" s="2" t="s">
        <v>100</v>
      </c>
      <c r="B48" s="3" t="s">
        <v>8</v>
      </c>
      <c r="C48" s="4" t="s">
        <v>101</v>
      </c>
      <c r="D48" s="5">
        <v>536.88</v>
      </c>
      <c r="E48" s="5">
        <v>1068305.44</v>
      </c>
      <c r="F48" s="5">
        <v>0</v>
      </c>
      <c r="G48" s="5">
        <f t="shared" si="0"/>
        <v>1068842.3199999998</v>
      </c>
    </row>
    <row r="49" spans="1:7" x14ac:dyDescent="0.25">
      <c r="A49" s="2" t="s">
        <v>102</v>
      </c>
      <c r="B49" s="3" t="s">
        <v>8</v>
      </c>
      <c r="C49" s="4" t="s">
        <v>103</v>
      </c>
      <c r="D49" s="5">
        <v>116326.14</v>
      </c>
      <c r="E49" s="5">
        <v>0</v>
      </c>
      <c r="F49" s="5">
        <v>0</v>
      </c>
      <c r="G49" s="5">
        <f t="shared" si="0"/>
        <v>116326.14</v>
      </c>
    </row>
    <row r="50" spans="1:7" x14ac:dyDescent="0.25">
      <c r="A50" s="2" t="s">
        <v>104</v>
      </c>
      <c r="B50" s="3" t="s">
        <v>8</v>
      </c>
      <c r="C50" s="4" t="s">
        <v>105</v>
      </c>
      <c r="D50" s="5">
        <v>329106.8</v>
      </c>
      <c r="E50" s="5">
        <v>0</v>
      </c>
      <c r="F50" s="5">
        <v>0</v>
      </c>
      <c r="G50" s="5">
        <f t="shared" si="0"/>
        <v>329106.8</v>
      </c>
    </row>
    <row r="51" spans="1:7" x14ac:dyDescent="0.25">
      <c r="A51" s="2" t="s">
        <v>106</v>
      </c>
      <c r="B51" s="3" t="s">
        <v>8</v>
      </c>
      <c r="C51" s="4" t="s">
        <v>107</v>
      </c>
      <c r="D51" s="5">
        <v>3493.44</v>
      </c>
      <c r="E51" s="5">
        <v>487135.26</v>
      </c>
      <c r="F51" s="5">
        <v>0</v>
      </c>
      <c r="G51" s="5">
        <f t="shared" si="0"/>
        <v>490628.7</v>
      </c>
    </row>
    <row r="52" spans="1:7" x14ac:dyDescent="0.25">
      <c r="A52" s="2" t="s">
        <v>108</v>
      </c>
      <c r="B52" s="3" t="s">
        <v>8</v>
      </c>
      <c r="C52" s="4" t="s">
        <v>109</v>
      </c>
      <c r="D52" s="5">
        <v>1004.46</v>
      </c>
      <c r="E52" s="5">
        <v>0</v>
      </c>
      <c r="F52" s="5">
        <v>0</v>
      </c>
      <c r="G52" s="5">
        <f t="shared" si="0"/>
        <v>1004.46</v>
      </c>
    </row>
    <row r="53" spans="1:7" x14ac:dyDescent="0.25">
      <c r="A53" s="2" t="s">
        <v>110</v>
      </c>
      <c r="B53" s="3" t="s">
        <v>8</v>
      </c>
      <c r="C53" s="4" t="s">
        <v>111</v>
      </c>
      <c r="D53" s="5">
        <v>0</v>
      </c>
      <c r="E53" s="5">
        <v>2709955.22</v>
      </c>
      <c r="F53" s="5">
        <v>0</v>
      </c>
      <c r="G53" s="5">
        <f t="shared" si="0"/>
        <v>2709955.22</v>
      </c>
    </row>
    <row r="54" spans="1:7" x14ac:dyDescent="0.25">
      <c r="A54" s="2" t="s">
        <v>112</v>
      </c>
      <c r="B54" s="3" t="s">
        <v>8</v>
      </c>
      <c r="C54" s="4" t="s">
        <v>113</v>
      </c>
      <c r="D54" s="5">
        <v>62048.69</v>
      </c>
      <c r="E54" s="5">
        <v>0</v>
      </c>
      <c r="F54" s="5">
        <v>0</v>
      </c>
      <c r="G54" s="5">
        <f t="shared" si="0"/>
        <v>62048.69</v>
      </c>
    </row>
    <row r="55" spans="1:7" x14ac:dyDescent="0.25">
      <c r="A55" s="2" t="s">
        <v>114</v>
      </c>
      <c r="B55" s="3" t="s">
        <v>8</v>
      </c>
      <c r="C55" s="4" t="s">
        <v>115</v>
      </c>
      <c r="D55" s="5">
        <v>2828.31</v>
      </c>
      <c r="E55" s="5">
        <f>223958+15243.9</f>
        <v>239201.9</v>
      </c>
      <c r="F55" s="5">
        <v>0</v>
      </c>
      <c r="G55" s="5">
        <f t="shared" si="0"/>
        <v>242030.21</v>
      </c>
    </row>
    <row r="56" spans="1:7" x14ac:dyDescent="0.25">
      <c r="A56" s="2" t="s">
        <v>116</v>
      </c>
      <c r="B56" s="3" t="s">
        <v>8</v>
      </c>
      <c r="C56" s="4" t="s">
        <v>117</v>
      </c>
      <c r="D56" s="5">
        <v>625.46</v>
      </c>
      <c r="E56" s="5">
        <v>0</v>
      </c>
      <c r="F56" s="5">
        <v>0</v>
      </c>
      <c r="G56" s="5">
        <f t="shared" si="0"/>
        <v>625.46</v>
      </c>
    </row>
    <row r="57" spans="1:7" x14ac:dyDescent="0.25">
      <c r="A57" s="2" t="s">
        <v>118</v>
      </c>
      <c r="B57" s="3" t="s">
        <v>8</v>
      </c>
      <c r="C57" s="4" t="s">
        <v>119</v>
      </c>
      <c r="D57" s="5">
        <v>0</v>
      </c>
      <c r="E57" s="5">
        <v>6720626.9400000004</v>
      </c>
      <c r="F57" s="5">
        <v>0</v>
      </c>
      <c r="G57" s="5">
        <f t="shared" si="0"/>
        <v>6720626.9400000004</v>
      </c>
    </row>
    <row r="58" spans="1:7" x14ac:dyDescent="0.25">
      <c r="A58" s="2" t="s">
        <v>120</v>
      </c>
      <c r="B58" s="3" t="s">
        <v>8</v>
      </c>
      <c r="C58" s="4" t="s">
        <v>121</v>
      </c>
      <c r="D58" s="5">
        <v>149.88</v>
      </c>
      <c r="E58" s="5">
        <v>0</v>
      </c>
      <c r="F58" s="5">
        <v>0</v>
      </c>
      <c r="G58" s="5">
        <f t="shared" si="0"/>
        <v>149.88</v>
      </c>
    </row>
    <row r="59" spans="1:7" x14ac:dyDescent="0.25">
      <c r="A59" s="2" t="s">
        <v>122</v>
      </c>
      <c r="B59" s="3" t="s">
        <v>8</v>
      </c>
      <c r="C59" s="4" t="s">
        <v>123</v>
      </c>
      <c r="D59" s="5">
        <v>0</v>
      </c>
      <c r="E59" s="5">
        <v>4743745.07</v>
      </c>
      <c r="F59" s="5">
        <v>0</v>
      </c>
      <c r="G59" s="5">
        <f t="shared" si="0"/>
        <v>4743745.07</v>
      </c>
    </row>
    <row r="60" spans="1:7" x14ac:dyDescent="0.25">
      <c r="A60" s="2" t="s">
        <v>124</v>
      </c>
      <c r="B60" s="3" t="s">
        <v>8</v>
      </c>
      <c r="C60" s="4" t="s">
        <v>125</v>
      </c>
      <c r="D60" s="5">
        <v>1251.3599999999999</v>
      </c>
      <c r="E60" s="5">
        <v>0</v>
      </c>
      <c r="F60" s="5">
        <v>0</v>
      </c>
      <c r="G60" s="5">
        <f t="shared" si="0"/>
        <v>1251.3599999999999</v>
      </c>
    </row>
    <row r="61" spans="1:7" x14ac:dyDescent="0.25">
      <c r="A61" s="2" t="s">
        <v>126</v>
      </c>
      <c r="B61" s="3" t="s">
        <v>8</v>
      </c>
      <c r="C61" s="4" t="s">
        <v>127</v>
      </c>
      <c r="D61" s="5">
        <v>0</v>
      </c>
      <c r="E61" s="5">
        <v>434282</v>
      </c>
      <c r="F61" s="5">
        <v>0</v>
      </c>
      <c r="G61" s="5">
        <f t="shared" si="0"/>
        <v>434282</v>
      </c>
    </row>
    <row r="62" spans="1:7" x14ac:dyDescent="0.25">
      <c r="A62" s="2" t="s">
        <v>128</v>
      </c>
      <c r="B62" s="3" t="s">
        <v>8</v>
      </c>
      <c r="C62" s="4" t="s">
        <v>129</v>
      </c>
      <c r="D62" s="5">
        <v>3266.22</v>
      </c>
      <c r="E62" s="5">
        <v>0</v>
      </c>
      <c r="F62" s="5">
        <v>0</v>
      </c>
      <c r="G62" s="5">
        <f t="shared" si="0"/>
        <v>3266.22</v>
      </c>
    </row>
    <row r="63" spans="1:7" x14ac:dyDescent="0.25">
      <c r="A63" s="2" t="s">
        <v>130</v>
      </c>
      <c r="B63" s="3" t="s">
        <v>8</v>
      </c>
      <c r="C63" s="4" t="s">
        <v>131</v>
      </c>
      <c r="D63" s="5">
        <v>0</v>
      </c>
      <c r="E63" s="5">
        <v>100110.22</v>
      </c>
      <c r="F63" s="5">
        <v>0</v>
      </c>
      <c r="G63" s="5">
        <f t="shared" si="0"/>
        <v>100110.22</v>
      </c>
    </row>
    <row r="64" spans="1:7" x14ac:dyDescent="0.25">
      <c r="A64" s="2" t="s">
        <v>132</v>
      </c>
      <c r="B64" s="3" t="s">
        <v>8</v>
      </c>
      <c r="C64" s="4" t="s">
        <v>133</v>
      </c>
      <c r="D64" s="5">
        <v>0</v>
      </c>
      <c r="E64" s="5">
        <v>210330.63</v>
      </c>
      <c r="F64" s="5">
        <v>0</v>
      </c>
      <c r="G64" s="5">
        <f t="shared" si="0"/>
        <v>210330.63</v>
      </c>
    </row>
    <row r="65" spans="1:7" x14ac:dyDescent="0.25">
      <c r="A65" s="2" t="s">
        <v>134</v>
      </c>
      <c r="B65" s="3" t="s">
        <v>8</v>
      </c>
      <c r="C65" s="4" t="s">
        <v>135</v>
      </c>
      <c r="D65" s="5">
        <v>735</v>
      </c>
      <c r="E65" s="5">
        <v>40800</v>
      </c>
      <c r="F65" s="5">
        <v>0</v>
      </c>
      <c r="G65" s="5">
        <f t="shared" si="0"/>
        <v>41535</v>
      </c>
    </row>
    <row r="66" spans="1:7" x14ac:dyDescent="0.25">
      <c r="A66" s="2" t="s">
        <v>136</v>
      </c>
      <c r="B66" s="3" t="s">
        <v>8</v>
      </c>
      <c r="C66" s="4" t="s">
        <v>137</v>
      </c>
      <c r="D66" s="5">
        <v>26996.880000000001</v>
      </c>
      <c r="E66" s="5">
        <v>0</v>
      </c>
      <c r="F66" s="5">
        <v>0</v>
      </c>
      <c r="G66" s="5">
        <f t="shared" si="0"/>
        <v>26996.880000000001</v>
      </c>
    </row>
    <row r="67" spans="1:7" x14ac:dyDescent="0.25">
      <c r="A67" s="2" t="s">
        <v>138</v>
      </c>
      <c r="B67" s="3" t="s">
        <v>8</v>
      </c>
      <c r="C67" s="4" t="s">
        <v>139</v>
      </c>
      <c r="D67" s="5">
        <v>65568.84</v>
      </c>
      <c r="E67" s="5">
        <f>1393812.49+139918.5</f>
        <v>1533730.99</v>
      </c>
      <c r="F67" s="5">
        <v>0</v>
      </c>
      <c r="G67" s="5">
        <f t="shared" ref="G67:G123" si="1">SUM(D67:F67)</f>
        <v>1599299.83</v>
      </c>
    </row>
    <row r="68" spans="1:7" x14ac:dyDescent="0.25">
      <c r="A68" s="2" t="s">
        <v>140</v>
      </c>
      <c r="B68" s="3" t="s">
        <v>8</v>
      </c>
      <c r="C68" s="4" t="s">
        <v>141</v>
      </c>
      <c r="D68" s="5">
        <v>6065.88</v>
      </c>
      <c r="E68" s="5">
        <v>0</v>
      </c>
      <c r="F68" s="5">
        <v>0</v>
      </c>
      <c r="G68" s="5">
        <f t="shared" si="1"/>
        <v>6065.88</v>
      </c>
    </row>
    <row r="69" spans="1:7" x14ac:dyDescent="0.25">
      <c r="A69" s="2" t="s">
        <v>142</v>
      </c>
      <c r="B69" s="3" t="s">
        <v>8</v>
      </c>
      <c r="C69" s="4" t="s">
        <v>143</v>
      </c>
      <c r="D69" s="5">
        <v>808.2</v>
      </c>
      <c r="E69" s="5">
        <v>0</v>
      </c>
      <c r="F69" s="5">
        <v>0</v>
      </c>
      <c r="G69" s="5">
        <f t="shared" si="1"/>
        <v>808.2</v>
      </c>
    </row>
    <row r="70" spans="1:7" x14ac:dyDescent="0.25">
      <c r="A70" s="2" t="s">
        <v>144</v>
      </c>
      <c r="B70" s="3" t="s">
        <v>8</v>
      </c>
      <c r="C70" s="4" t="s">
        <v>145</v>
      </c>
      <c r="D70" s="5">
        <v>0</v>
      </c>
      <c r="E70" s="5">
        <f>89076.19+2365.13</f>
        <v>91441.32</v>
      </c>
      <c r="F70" s="5">
        <v>0</v>
      </c>
      <c r="G70" s="5">
        <f t="shared" si="1"/>
        <v>91441.32</v>
      </c>
    </row>
    <row r="71" spans="1:7" x14ac:dyDescent="0.25">
      <c r="A71" s="2" t="s">
        <v>146</v>
      </c>
      <c r="B71" s="3" t="s">
        <v>8</v>
      </c>
      <c r="C71" s="4" t="s">
        <v>147</v>
      </c>
      <c r="D71" s="5">
        <v>0</v>
      </c>
      <c r="E71" s="5">
        <v>2218656.4500000002</v>
      </c>
      <c r="F71" s="5">
        <v>0</v>
      </c>
      <c r="G71" s="5">
        <f t="shared" si="1"/>
        <v>2218656.4500000002</v>
      </c>
    </row>
    <row r="72" spans="1:7" x14ac:dyDescent="0.25">
      <c r="A72" s="2" t="s">
        <v>148</v>
      </c>
      <c r="B72" s="3" t="s">
        <v>8</v>
      </c>
      <c r="C72" s="4" t="s">
        <v>149</v>
      </c>
      <c r="D72" s="5">
        <v>11303.48</v>
      </c>
      <c r="E72" s="5">
        <f>270405.35+6882.22</f>
        <v>277287.56999999995</v>
      </c>
      <c r="F72" s="5">
        <v>0</v>
      </c>
      <c r="G72" s="5">
        <f t="shared" si="1"/>
        <v>288591.04999999993</v>
      </c>
    </row>
    <row r="73" spans="1:7" x14ac:dyDescent="0.25">
      <c r="A73" s="2" t="s">
        <v>150</v>
      </c>
      <c r="B73" s="3" t="s">
        <v>8</v>
      </c>
      <c r="C73" s="4" t="s">
        <v>151</v>
      </c>
      <c r="D73" s="5">
        <v>374.76</v>
      </c>
      <c r="E73" s="5">
        <v>0</v>
      </c>
      <c r="F73" s="5">
        <v>0</v>
      </c>
      <c r="G73" s="5">
        <f t="shared" si="1"/>
        <v>374.76</v>
      </c>
    </row>
    <row r="74" spans="1:7" x14ac:dyDescent="0.25">
      <c r="A74" s="2" t="s">
        <v>152</v>
      </c>
      <c r="B74" s="3" t="s">
        <v>8</v>
      </c>
      <c r="C74" s="4" t="s">
        <v>153</v>
      </c>
      <c r="D74" s="5">
        <v>42205.760000000002</v>
      </c>
      <c r="E74" s="5">
        <v>0</v>
      </c>
      <c r="F74" s="5">
        <v>0</v>
      </c>
      <c r="G74" s="5">
        <f t="shared" si="1"/>
        <v>42205.760000000002</v>
      </c>
    </row>
    <row r="75" spans="1:7" x14ac:dyDescent="0.25">
      <c r="A75" s="2" t="s">
        <v>154</v>
      </c>
      <c r="B75" s="3" t="s">
        <v>8</v>
      </c>
      <c r="C75" s="4" t="s">
        <v>155</v>
      </c>
      <c r="D75" s="5">
        <v>31000</v>
      </c>
      <c r="E75" s="5">
        <v>0</v>
      </c>
      <c r="F75" s="5">
        <v>0</v>
      </c>
      <c r="G75" s="5">
        <f t="shared" si="1"/>
        <v>31000</v>
      </c>
    </row>
    <row r="76" spans="1:7" x14ac:dyDescent="0.25">
      <c r="A76" s="2" t="s">
        <v>156</v>
      </c>
      <c r="B76" s="3" t="s">
        <v>8</v>
      </c>
      <c r="C76" s="4" t="s">
        <v>157</v>
      </c>
      <c r="D76" s="5">
        <v>13381.88</v>
      </c>
      <c r="E76" s="5">
        <v>24818.9</v>
      </c>
      <c r="F76" s="5">
        <v>0</v>
      </c>
      <c r="G76" s="5">
        <f t="shared" si="1"/>
        <v>38200.78</v>
      </c>
    </row>
    <row r="77" spans="1:7" x14ac:dyDescent="0.25">
      <c r="A77" s="2" t="s">
        <v>158</v>
      </c>
      <c r="B77" s="3" t="s">
        <v>8</v>
      </c>
      <c r="C77" s="4" t="s">
        <v>159</v>
      </c>
      <c r="D77" s="5">
        <v>104304.56</v>
      </c>
      <c r="E77" s="5">
        <v>0</v>
      </c>
      <c r="F77" s="5">
        <v>0</v>
      </c>
      <c r="G77" s="5">
        <f t="shared" si="1"/>
        <v>104304.56</v>
      </c>
    </row>
    <row r="78" spans="1:7" x14ac:dyDescent="0.25">
      <c r="A78" s="2" t="s">
        <v>160</v>
      </c>
      <c r="B78" s="3" t="s">
        <v>8</v>
      </c>
      <c r="C78" s="4" t="s">
        <v>161</v>
      </c>
      <c r="D78" s="5">
        <v>123000</v>
      </c>
      <c r="E78" s="5">
        <v>0</v>
      </c>
      <c r="F78" s="5">
        <v>0</v>
      </c>
      <c r="G78" s="5">
        <f t="shared" si="1"/>
        <v>123000</v>
      </c>
    </row>
    <row r="79" spans="1:7" x14ac:dyDescent="0.25">
      <c r="A79" s="2" t="s">
        <v>162</v>
      </c>
      <c r="B79" s="3" t="s">
        <v>8</v>
      </c>
      <c r="C79" s="4" t="s">
        <v>163</v>
      </c>
      <c r="D79" s="5">
        <v>25649.63</v>
      </c>
      <c r="E79" s="5">
        <v>0</v>
      </c>
      <c r="F79" s="5">
        <v>0</v>
      </c>
      <c r="G79" s="5">
        <f t="shared" si="1"/>
        <v>25649.63</v>
      </c>
    </row>
    <row r="80" spans="1:7" x14ac:dyDescent="0.25">
      <c r="A80" s="2" t="s">
        <v>164</v>
      </c>
      <c r="B80" s="3" t="s">
        <v>8</v>
      </c>
      <c r="C80" s="4" t="s">
        <v>165</v>
      </c>
      <c r="D80" s="5">
        <v>179.88</v>
      </c>
      <c r="E80" s="5">
        <v>0</v>
      </c>
      <c r="F80" s="5">
        <v>0</v>
      </c>
      <c r="G80" s="5">
        <f t="shared" si="1"/>
        <v>179.88</v>
      </c>
    </row>
    <row r="81" spans="1:7" x14ac:dyDescent="0.25">
      <c r="A81" s="2" t="s">
        <v>166</v>
      </c>
      <c r="B81" s="3" t="s">
        <v>8</v>
      </c>
      <c r="C81" s="4" t="s">
        <v>167</v>
      </c>
      <c r="D81" s="5">
        <v>85961.69</v>
      </c>
      <c r="E81" s="5">
        <v>0</v>
      </c>
      <c r="F81" s="5">
        <v>0</v>
      </c>
      <c r="G81" s="5">
        <f t="shared" si="1"/>
        <v>85961.69</v>
      </c>
    </row>
    <row r="82" spans="1:7" x14ac:dyDescent="0.25">
      <c r="A82" s="2" t="s">
        <v>168</v>
      </c>
      <c r="B82" s="3" t="s">
        <v>8</v>
      </c>
      <c r="C82" s="4" t="s">
        <v>169</v>
      </c>
      <c r="D82" s="5">
        <v>41330.949999999997</v>
      </c>
      <c r="E82" s="5">
        <v>0</v>
      </c>
      <c r="F82" s="5">
        <v>0</v>
      </c>
      <c r="G82" s="5">
        <f t="shared" si="1"/>
        <v>41330.949999999997</v>
      </c>
    </row>
    <row r="83" spans="1:7" x14ac:dyDescent="0.25">
      <c r="A83" s="2" t="s">
        <v>170</v>
      </c>
      <c r="B83" s="3" t="s">
        <v>8</v>
      </c>
      <c r="C83" s="4" t="s">
        <v>171</v>
      </c>
      <c r="D83" s="5">
        <v>2156.25</v>
      </c>
      <c r="E83" s="5">
        <v>0</v>
      </c>
      <c r="F83" s="5">
        <v>0</v>
      </c>
      <c r="G83" s="5">
        <f t="shared" si="1"/>
        <v>2156.25</v>
      </c>
    </row>
    <row r="84" spans="1:7" x14ac:dyDescent="0.25">
      <c r="A84" s="2" t="s">
        <v>172</v>
      </c>
      <c r="B84" s="3" t="s">
        <v>8</v>
      </c>
      <c r="C84" s="4" t="s">
        <v>173</v>
      </c>
      <c r="D84" s="5">
        <v>41700</v>
      </c>
      <c r="E84" s="5">
        <v>0</v>
      </c>
      <c r="F84" s="5">
        <v>0</v>
      </c>
      <c r="G84" s="5">
        <f t="shared" si="1"/>
        <v>41700</v>
      </c>
    </row>
    <row r="85" spans="1:7" x14ac:dyDescent="0.25">
      <c r="A85" s="2" t="s">
        <v>174</v>
      </c>
      <c r="B85" s="3" t="s">
        <v>8</v>
      </c>
      <c r="C85" s="4" t="s">
        <v>175</v>
      </c>
      <c r="D85" s="5">
        <v>11811.24</v>
      </c>
      <c r="E85" s="5">
        <v>0</v>
      </c>
      <c r="F85" s="5">
        <v>0</v>
      </c>
      <c r="G85" s="5">
        <f t="shared" si="1"/>
        <v>11811.24</v>
      </c>
    </row>
    <row r="86" spans="1:7" x14ac:dyDescent="0.25">
      <c r="A86" s="2" t="s">
        <v>176</v>
      </c>
      <c r="B86" s="3" t="s">
        <v>8</v>
      </c>
      <c r="C86" s="4" t="s">
        <v>177</v>
      </c>
      <c r="D86" s="5">
        <v>0</v>
      </c>
      <c r="E86" s="5">
        <v>757434.94</v>
      </c>
      <c r="F86" s="5">
        <v>0</v>
      </c>
      <c r="G86" s="5">
        <f t="shared" si="1"/>
        <v>757434.94</v>
      </c>
    </row>
    <row r="87" spans="1:7" x14ac:dyDescent="0.25">
      <c r="A87" s="2" t="s">
        <v>178</v>
      </c>
      <c r="B87" s="3" t="s">
        <v>8</v>
      </c>
      <c r="C87" s="4" t="s">
        <v>179</v>
      </c>
      <c r="D87" s="5">
        <v>32446.61</v>
      </c>
      <c r="E87" s="5">
        <v>0</v>
      </c>
      <c r="F87" s="5">
        <v>0</v>
      </c>
      <c r="G87" s="5">
        <f t="shared" si="1"/>
        <v>32446.61</v>
      </c>
    </row>
    <row r="88" spans="1:7" x14ac:dyDescent="0.25">
      <c r="A88" s="2" t="s">
        <v>180</v>
      </c>
      <c r="B88" s="3" t="s">
        <v>8</v>
      </c>
      <c r="C88" s="4" t="s">
        <v>181</v>
      </c>
      <c r="D88" s="5">
        <v>6586.15</v>
      </c>
      <c r="E88" s="5">
        <v>0</v>
      </c>
      <c r="F88" s="5">
        <v>0</v>
      </c>
      <c r="G88" s="5">
        <f t="shared" si="1"/>
        <v>6586.15</v>
      </c>
    </row>
    <row r="89" spans="1:7" x14ac:dyDescent="0.25">
      <c r="A89" s="2" t="s">
        <v>182</v>
      </c>
      <c r="B89" s="3" t="s">
        <v>8</v>
      </c>
      <c r="C89" s="4" t="s">
        <v>183</v>
      </c>
      <c r="D89" s="5">
        <v>10792.04</v>
      </c>
      <c r="E89" s="5">
        <v>0</v>
      </c>
      <c r="F89" s="5">
        <v>0</v>
      </c>
      <c r="G89" s="5">
        <f t="shared" si="1"/>
        <v>10792.04</v>
      </c>
    </row>
    <row r="90" spans="1:7" x14ac:dyDescent="0.25">
      <c r="A90" s="2" t="s">
        <v>184</v>
      </c>
      <c r="B90" s="3" t="s">
        <v>8</v>
      </c>
      <c r="C90" s="4" t="s">
        <v>185</v>
      </c>
      <c r="D90" s="5">
        <v>7515</v>
      </c>
      <c r="E90" s="5">
        <v>0</v>
      </c>
      <c r="F90" s="5">
        <v>0</v>
      </c>
      <c r="G90" s="5">
        <f t="shared" si="1"/>
        <v>7515</v>
      </c>
    </row>
    <row r="91" spans="1:7" x14ac:dyDescent="0.25">
      <c r="A91" s="2" t="s">
        <v>186</v>
      </c>
      <c r="B91" s="3" t="s">
        <v>8</v>
      </c>
      <c r="C91" s="4" t="s">
        <v>187</v>
      </c>
      <c r="D91" s="5">
        <v>129848.44</v>
      </c>
      <c r="E91" s="5">
        <v>0</v>
      </c>
      <c r="F91" s="5">
        <v>0</v>
      </c>
      <c r="G91" s="5">
        <f t="shared" si="1"/>
        <v>129848.44</v>
      </c>
    </row>
    <row r="92" spans="1:7" x14ac:dyDescent="0.25">
      <c r="A92" s="2" t="s">
        <v>188</v>
      </c>
      <c r="B92" s="3" t="s">
        <v>8</v>
      </c>
      <c r="C92" s="4" t="s">
        <v>189</v>
      </c>
      <c r="D92" s="5">
        <v>465</v>
      </c>
      <c r="E92" s="5">
        <v>0</v>
      </c>
      <c r="F92" s="5">
        <v>0</v>
      </c>
      <c r="G92" s="5">
        <f t="shared" si="1"/>
        <v>465</v>
      </c>
    </row>
    <row r="93" spans="1:7" x14ac:dyDescent="0.25">
      <c r="A93" s="2" t="s">
        <v>190</v>
      </c>
      <c r="B93" s="3" t="s">
        <v>8</v>
      </c>
      <c r="C93" s="4" t="s">
        <v>191</v>
      </c>
      <c r="D93" s="5">
        <v>11944.38</v>
      </c>
      <c r="E93" s="5">
        <v>0</v>
      </c>
      <c r="F93" s="5">
        <v>0</v>
      </c>
      <c r="G93" s="5">
        <f t="shared" si="1"/>
        <v>11944.38</v>
      </c>
    </row>
    <row r="94" spans="1:7" x14ac:dyDescent="0.25">
      <c r="A94" s="2" t="s">
        <v>192</v>
      </c>
      <c r="B94" s="3" t="s">
        <v>8</v>
      </c>
      <c r="C94" s="4" t="s">
        <v>193</v>
      </c>
      <c r="D94" s="5">
        <v>120</v>
      </c>
      <c r="E94" s="5">
        <v>0</v>
      </c>
      <c r="F94" s="5">
        <v>0</v>
      </c>
      <c r="G94" s="5">
        <f t="shared" si="1"/>
        <v>120</v>
      </c>
    </row>
    <row r="95" spans="1:7" x14ac:dyDescent="0.25">
      <c r="A95" s="2" t="s">
        <v>194</v>
      </c>
      <c r="B95" s="3" t="s">
        <v>8</v>
      </c>
      <c r="C95" s="4" t="s">
        <v>195</v>
      </c>
      <c r="D95" s="5">
        <v>1964.76</v>
      </c>
      <c r="E95" s="5">
        <v>0</v>
      </c>
      <c r="F95" s="5">
        <v>0</v>
      </c>
      <c r="G95" s="5">
        <f t="shared" si="1"/>
        <v>1964.76</v>
      </c>
    </row>
    <row r="96" spans="1:7" x14ac:dyDescent="0.25">
      <c r="A96" s="2">
        <v>143029868</v>
      </c>
      <c r="B96" s="3" t="s">
        <v>8</v>
      </c>
      <c r="C96" s="4" t="s">
        <v>1200</v>
      </c>
      <c r="D96" s="5">
        <v>0</v>
      </c>
      <c r="E96" s="5">
        <v>138688.54999999999</v>
      </c>
      <c r="F96" s="5">
        <v>0</v>
      </c>
      <c r="G96" s="5">
        <f t="shared" si="1"/>
        <v>138688.54999999999</v>
      </c>
    </row>
    <row r="97" spans="1:7" x14ac:dyDescent="0.25">
      <c r="A97" s="2" t="s">
        <v>196</v>
      </c>
      <c r="B97" s="3" t="s">
        <v>8</v>
      </c>
      <c r="C97" s="4" t="s">
        <v>197</v>
      </c>
      <c r="D97" s="5">
        <v>121294.71</v>
      </c>
      <c r="E97" s="5">
        <v>554659.28</v>
      </c>
      <c r="F97" s="5">
        <v>0</v>
      </c>
      <c r="G97" s="5">
        <f t="shared" si="1"/>
        <v>675953.99</v>
      </c>
    </row>
    <row r="98" spans="1:7" x14ac:dyDescent="0.25">
      <c r="A98" s="2" t="s">
        <v>198</v>
      </c>
      <c r="B98" s="3" t="s">
        <v>8</v>
      </c>
      <c r="C98" s="4" t="s">
        <v>199</v>
      </c>
      <c r="D98" s="5">
        <v>0</v>
      </c>
      <c r="E98" s="5">
        <v>518301.95</v>
      </c>
      <c r="F98" s="5">
        <v>0</v>
      </c>
      <c r="G98" s="5">
        <f t="shared" si="1"/>
        <v>518301.95</v>
      </c>
    </row>
    <row r="99" spans="1:7" x14ac:dyDescent="0.25">
      <c r="A99" s="2" t="s">
        <v>200</v>
      </c>
      <c r="B99" s="3" t="s">
        <v>8</v>
      </c>
      <c r="C99" s="4" t="s">
        <v>201</v>
      </c>
      <c r="D99" s="5">
        <v>0</v>
      </c>
      <c r="E99" s="5">
        <f>4136492.15+81291.12</f>
        <v>4217783.2699999996</v>
      </c>
      <c r="F99" s="5">
        <v>0</v>
      </c>
      <c r="G99" s="5">
        <f t="shared" si="1"/>
        <v>4217783.2699999996</v>
      </c>
    </row>
    <row r="100" spans="1:7" x14ac:dyDescent="0.25">
      <c r="A100" s="2" t="s">
        <v>202</v>
      </c>
      <c r="B100" s="3" t="s">
        <v>8</v>
      </c>
      <c r="C100" s="4" t="s">
        <v>203</v>
      </c>
      <c r="D100" s="5">
        <v>19335.5</v>
      </c>
      <c r="E100" s="5">
        <f>5100380.69+350151.9</f>
        <v>5450532.5900000008</v>
      </c>
      <c r="F100" s="5">
        <v>0</v>
      </c>
      <c r="G100" s="5">
        <f t="shared" si="1"/>
        <v>5469868.0900000008</v>
      </c>
    </row>
    <row r="101" spans="1:7" x14ac:dyDescent="0.25">
      <c r="A101" s="2" t="s">
        <v>204</v>
      </c>
      <c r="B101" s="3" t="s">
        <v>8</v>
      </c>
      <c r="C101" s="4" t="s">
        <v>205</v>
      </c>
      <c r="D101" s="5">
        <v>8620.34</v>
      </c>
      <c r="E101" s="5">
        <v>0</v>
      </c>
      <c r="F101" s="5">
        <v>0</v>
      </c>
      <c r="G101" s="5">
        <f t="shared" si="1"/>
        <v>8620.34</v>
      </c>
    </row>
    <row r="102" spans="1:7" x14ac:dyDescent="0.25">
      <c r="A102" s="2" t="s">
        <v>206</v>
      </c>
      <c r="B102" s="3" t="s">
        <v>8</v>
      </c>
      <c r="C102" s="4" t="s">
        <v>207</v>
      </c>
      <c r="D102" s="5">
        <v>33277.32</v>
      </c>
      <c r="E102" s="5">
        <v>0</v>
      </c>
      <c r="F102" s="5">
        <v>0</v>
      </c>
      <c r="G102" s="5">
        <f t="shared" si="1"/>
        <v>33277.32</v>
      </c>
    </row>
    <row r="103" spans="1:7" x14ac:dyDescent="0.25">
      <c r="A103" s="2" t="s">
        <v>208</v>
      </c>
      <c r="B103" s="3" t="s">
        <v>8</v>
      </c>
      <c r="C103" s="4" t="s">
        <v>209</v>
      </c>
      <c r="D103" s="5">
        <v>54528.44</v>
      </c>
      <c r="E103" s="5">
        <v>0</v>
      </c>
      <c r="F103" s="5">
        <v>0</v>
      </c>
      <c r="G103" s="5">
        <f t="shared" si="1"/>
        <v>54528.44</v>
      </c>
    </row>
    <row r="104" spans="1:7" x14ac:dyDescent="0.25">
      <c r="A104" s="2" t="s">
        <v>210</v>
      </c>
      <c r="B104" s="3" t="s">
        <v>8</v>
      </c>
      <c r="C104" s="4" t="s">
        <v>211</v>
      </c>
      <c r="D104" s="5">
        <v>1317419.8</v>
      </c>
      <c r="E104" s="5">
        <v>9705411.5099999998</v>
      </c>
      <c r="F104" s="5">
        <v>0</v>
      </c>
      <c r="G104" s="5">
        <f t="shared" si="1"/>
        <v>11022831.310000001</v>
      </c>
    </row>
    <row r="105" spans="1:7" x14ac:dyDescent="0.25">
      <c r="A105" s="2" t="s">
        <v>212</v>
      </c>
      <c r="B105" s="3" t="s">
        <v>8</v>
      </c>
      <c r="C105" s="4" t="s">
        <v>213</v>
      </c>
      <c r="D105" s="5">
        <v>6105.36</v>
      </c>
      <c r="E105" s="5">
        <v>230626.51</v>
      </c>
      <c r="F105" s="5">
        <v>0</v>
      </c>
      <c r="G105" s="5">
        <f t="shared" si="1"/>
        <v>236731.87</v>
      </c>
    </row>
    <row r="106" spans="1:7" x14ac:dyDescent="0.25">
      <c r="A106" s="2" t="s">
        <v>214</v>
      </c>
      <c r="B106" s="3" t="s">
        <v>8</v>
      </c>
      <c r="C106" s="4" t="s">
        <v>215</v>
      </c>
      <c r="D106" s="5">
        <v>12333</v>
      </c>
      <c r="E106" s="5">
        <v>615467.91</v>
      </c>
      <c r="F106" s="5">
        <v>0</v>
      </c>
      <c r="G106" s="5">
        <f t="shared" si="1"/>
        <v>627800.91</v>
      </c>
    </row>
    <row r="107" spans="1:7" x14ac:dyDescent="0.25">
      <c r="A107" s="2" t="s">
        <v>216</v>
      </c>
      <c r="B107" s="3" t="s">
        <v>8</v>
      </c>
      <c r="C107" s="4" t="s">
        <v>217</v>
      </c>
      <c r="D107" s="5">
        <v>0</v>
      </c>
      <c r="E107" s="5">
        <v>352697.54</v>
      </c>
      <c r="F107" s="5">
        <v>0</v>
      </c>
      <c r="G107" s="5">
        <f t="shared" si="1"/>
        <v>352697.54</v>
      </c>
    </row>
    <row r="108" spans="1:7" x14ac:dyDescent="0.25">
      <c r="A108" s="2" t="s">
        <v>218</v>
      </c>
      <c r="B108" s="3" t="s">
        <v>8</v>
      </c>
      <c r="C108" s="4" t="s">
        <v>219</v>
      </c>
      <c r="D108" s="5">
        <v>738</v>
      </c>
      <c r="E108" s="5">
        <v>0</v>
      </c>
      <c r="F108" s="5">
        <v>0</v>
      </c>
      <c r="G108" s="5">
        <f t="shared" si="1"/>
        <v>738</v>
      </c>
    </row>
    <row r="109" spans="1:7" x14ac:dyDescent="0.25">
      <c r="A109" s="2" t="s">
        <v>220</v>
      </c>
      <c r="B109" s="3" t="s">
        <v>8</v>
      </c>
      <c r="C109" s="4" t="s">
        <v>221</v>
      </c>
      <c r="D109" s="5">
        <v>532.5</v>
      </c>
      <c r="E109" s="5">
        <v>0</v>
      </c>
      <c r="F109" s="5">
        <v>0</v>
      </c>
      <c r="G109" s="5">
        <f t="shared" si="1"/>
        <v>532.5</v>
      </c>
    </row>
    <row r="110" spans="1:7" x14ac:dyDescent="0.25">
      <c r="A110" s="2" t="s">
        <v>222</v>
      </c>
      <c r="B110" s="3" t="s">
        <v>8</v>
      </c>
      <c r="C110" s="4" t="s">
        <v>223</v>
      </c>
      <c r="D110" s="5">
        <v>0</v>
      </c>
      <c r="E110" s="5">
        <v>90206.25</v>
      </c>
      <c r="F110" s="5">
        <v>0</v>
      </c>
      <c r="G110" s="5">
        <f t="shared" si="1"/>
        <v>90206.25</v>
      </c>
    </row>
    <row r="111" spans="1:7" x14ac:dyDescent="0.25">
      <c r="A111" s="2" t="s">
        <v>224</v>
      </c>
      <c r="B111" s="3" t="s">
        <v>8</v>
      </c>
      <c r="C111" s="4" t="s">
        <v>225</v>
      </c>
      <c r="D111" s="5">
        <v>287.5</v>
      </c>
      <c r="E111" s="5">
        <v>0</v>
      </c>
      <c r="F111" s="5">
        <v>0</v>
      </c>
      <c r="G111" s="5">
        <f t="shared" si="1"/>
        <v>287.5</v>
      </c>
    </row>
    <row r="112" spans="1:7" x14ac:dyDescent="0.25">
      <c r="A112" s="2" t="s">
        <v>226</v>
      </c>
      <c r="B112" s="3" t="s">
        <v>8</v>
      </c>
      <c r="C112" s="4" t="s">
        <v>227</v>
      </c>
      <c r="D112" s="5">
        <v>1892537.47</v>
      </c>
      <c r="E112" s="5">
        <v>0</v>
      </c>
      <c r="F112" s="5">
        <v>0</v>
      </c>
      <c r="G112" s="5">
        <f t="shared" si="1"/>
        <v>1892537.47</v>
      </c>
    </row>
    <row r="113" spans="1:9" x14ac:dyDescent="0.25">
      <c r="A113" s="2" t="s">
        <v>228</v>
      </c>
      <c r="B113" s="3" t="s">
        <v>8</v>
      </c>
      <c r="C113" s="4" t="s">
        <v>229</v>
      </c>
      <c r="D113" s="5">
        <v>1065.22</v>
      </c>
      <c r="E113" s="5">
        <v>0</v>
      </c>
      <c r="F113" s="5">
        <v>0</v>
      </c>
      <c r="G113" s="5">
        <f t="shared" si="1"/>
        <v>1065.22</v>
      </c>
    </row>
    <row r="114" spans="1:9" x14ac:dyDescent="0.25">
      <c r="A114" s="2" t="s">
        <v>230</v>
      </c>
      <c r="B114" s="3" t="s">
        <v>8</v>
      </c>
      <c r="C114" s="4" t="s">
        <v>231</v>
      </c>
      <c r="D114" s="5">
        <v>0</v>
      </c>
      <c r="E114" s="5">
        <v>82561.61</v>
      </c>
      <c r="F114" s="5">
        <v>0</v>
      </c>
      <c r="G114" s="5">
        <f t="shared" si="1"/>
        <v>82561.61</v>
      </c>
    </row>
    <row r="115" spans="1:9" x14ac:dyDescent="0.25">
      <c r="A115" s="2" t="s">
        <v>232</v>
      </c>
      <c r="B115" s="3" t="s">
        <v>8</v>
      </c>
      <c r="C115" s="4" t="s">
        <v>233</v>
      </c>
      <c r="D115" s="5">
        <v>76610.399999999994</v>
      </c>
      <c r="E115" s="5">
        <v>0</v>
      </c>
      <c r="F115" s="5">
        <v>0</v>
      </c>
      <c r="G115" s="5">
        <f t="shared" si="1"/>
        <v>76610.399999999994</v>
      </c>
    </row>
    <row r="116" spans="1:9" x14ac:dyDescent="0.25">
      <c r="A116" s="2" t="s">
        <v>234</v>
      </c>
      <c r="B116" s="3" t="s">
        <v>8</v>
      </c>
      <c r="C116" s="4" t="s">
        <v>235</v>
      </c>
      <c r="D116" s="5">
        <v>4800</v>
      </c>
      <c r="E116" s="5">
        <v>0</v>
      </c>
      <c r="F116" s="5">
        <v>0</v>
      </c>
      <c r="G116" s="5">
        <f t="shared" si="1"/>
        <v>4800</v>
      </c>
    </row>
    <row r="117" spans="1:9" x14ac:dyDescent="0.25">
      <c r="A117" s="2" t="s">
        <v>236</v>
      </c>
      <c r="B117" s="3" t="s">
        <v>8</v>
      </c>
      <c r="C117" s="4" t="s">
        <v>237</v>
      </c>
      <c r="D117" s="5">
        <v>772220.65</v>
      </c>
      <c r="E117" s="5">
        <v>11908.76</v>
      </c>
      <c r="F117" s="5">
        <v>0</v>
      </c>
      <c r="G117" s="5">
        <f t="shared" si="1"/>
        <v>784129.41</v>
      </c>
    </row>
    <row r="118" spans="1:9" x14ac:dyDescent="0.25">
      <c r="A118" s="2" t="s">
        <v>238</v>
      </c>
      <c r="B118" s="3" t="s">
        <v>8</v>
      </c>
      <c r="C118" s="4" t="s">
        <v>239</v>
      </c>
      <c r="D118" s="5">
        <v>13307.07</v>
      </c>
      <c r="E118" s="5">
        <v>4904278.96</v>
      </c>
      <c r="F118" s="5">
        <v>0</v>
      </c>
      <c r="G118" s="5">
        <f t="shared" si="1"/>
        <v>4917586.03</v>
      </c>
    </row>
    <row r="119" spans="1:9" x14ac:dyDescent="0.25">
      <c r="A119" s="2" t="s">
        <v>240</v>
      </c>
      <c r="B119" s="3" t="s">
        <v>8</v>
      </c>
      <c r="C119" s="4" t="s">
        <v>241</v>
      </c>
      <c r="D119" s="5">
        <v>0</v>
      </c>
      <c r="E119" s="5">
        <v>76736.91</v>
      </c>
      <c r="F119" s="5">
        <v>0</v>
      </c>
      <c r="G119" s="5">
        <f t="shared" si="1"/>
        <v>76736.91</v>
      </c>
    </row>
    <row r="120" spans="1:9" x14ac:dyDescent="0.25">
      <c r="A120" s="2" t="s">
        <v>242</v>
      </c>
      <c r="B120" s="3" t="s">
        <v>8</v>
      </c>
      <c r="C120" s="4" t="s">
        <v>243</v>
      </c>
      <c r="D120" s="5">
        <v>0</v>
      </c>
      <c r="E120" s="5">
        <v>213423.47</v>
      </c>
      <c r="F120" s="5">
        <v>0</v>
      </c>
      <c r="G120" s="5">
        <f t="shared" si="1"/>
        <v>213423.47</v>
      </c>
    </row>
    <row r="121" spans="1:9" x14ac:dyDescent="0.25">
      <c r="A121" s="2" t="s">
        <v>244</v>
      </c>
      <c r="B121" s="3" t="s">
        <v>8</v>
      </c>
      <c r="C121" s="4" t="s">
        <v>245</v>
      </c>
      <c r="D121" s="5">
        <v>1009.38</v>
      </c>
      <c r="E121" s="5">
        <v>0</v>
      </c>
      <c r="F121" s="5">
        <v>0</v>
      </c>
      <c r="G121" s="5">
        <f t="shared" si="1"/>
        <v>1009.38</v>
      </c>
    </row>
    <row r="122" spans="1:9" x14ac:dyDescent="0.25">
      <c r="A122" s="2" t="s">
        <v>246</v>
      </c>
      <c r="B122" s="3" t="s">
        <v>8</v>
      </c>
      <c r="C122" s="4" t="s">
        <v>247</v>
      </c>
      <c r="D122" s="5">
        <v>2814.97</v>
      </c>
      <c r="E122" s="5">
        <v>0</v>
      </c>
      <c r="F122" s="5">
        <v>0</v>
      </c>
      <c r="G122" s="5">
        <f t="shared" si="1"/>
        <v>2814.97</v>
      </c>
    </row>
    <row r="123" spans="1:9" x14ac:dyDescent="0.25">
      <c r="A123" s="2" t="s">
        <v>248</v>
      </c>
      <c r="B123" s="3" t="s">
        <v>8</v>
      </c>
      <c r="C123" s="4" t="s">
        <v>249</v>
      </c>
      <c r="D123" s="5">
        <v>105.21</v>
      </c>
      <c r="E123" s="5">
        <v>0</v>
      </c>
      <c r="F123" s="5">
        <v>0</v>
      </c>
      <c r="G123" s="5">
        <f t="shared" si="1"/>
        <v>105.21</v>
      </c>
    </row>
    <row r="124" spans="1:9" x14ac:dyDescent="0.25">
      <c r="A124" s="2" t="s">
        <v>250</v>
      </c>
      <c r="B124" s="6" t="s">
        <v>251</v>
      </c>
      <c r="C124" s="4" t="s">
        <v>250</v>
      </c>
      <c r="D124" s="7">
        <v>9984460.8100000005</v>
      </c>
      <c r="E124" s="7">
        <f>SUM(E2:E123)</f>
        <v>66520238.399999999</v>
      </c>
      <c r="F124" s="7">
        <v>0</v>
      </c>
      <c r="G124" s="7">
        <f>SUM(G2:G123)</f>
        <v>76504699.210000008</v>
      </c>
      <c r="H124" s="13"/>
      <c r="I124" s="14"/>
    </row>
    <row r="125" spans="1:9" x14ac:dyDescent="0.25">
      <c r="A125" s="2" t="s">
        <v>252</v>
      </c>
      <c r="B125" s="3" t="s">
        <v>253</v>
      </c>
      <c r="C125" s="4" t="s">
        <v>254</v>
      </c>
      <c r="D125" s="5">
        <v>220157.5</v>
      </c>
      <c r="E125" s="5">
        <v>0</v>
      </c>
      <c r="F125" s="5">
        <v>0</v>
      </c>
      <c r="G125" s="5">
        <v>220157.5</v>
      </c>
      <c r="I125" s="12"/>
    </row>
    <row r="126" spans="1:9" x14ac:dyDescent="0.25">
      <c r="A126" s="2" t="s">
        <v>255</v>
      </c>
      <c r="B126" s="3" t="s">
        <v>253</v>
      </c>
      <c r="C126" s="4" t="s">
        <v>256</v>
      </c>
      <c r="D126" s="5">
        <v>0</v>
      </c>
      <c r="E126" s="5">
        <v>57243.25</v>
      </c>
      <c r="F126" s="5">
        <v>0</v>
      </c>
      <c r="G126" s="5">
        <v>57243.25</v>
      </c>
    </row>
    <row r="127" spans="1:9" x14ac:dyDescent="0.25">
      <c r="A127" s="2" t="s">
        <v>250</v>
      </c>
      <c r="B127" s="6" t="s">
        <v>257</v>
      </c>
      <c r="C127" s="4" t="s">
        <v>250</v>
      </c>
      <c r="D127" s="7">
        <v>220157.5</v>
      </c>
      <c r="E127" s="7">
        <v>57243.25</v>
      </c>
      <c r="F127" s="7">
        <v>0</v>
      </c>
      <c r="G127" s="7">
        <v>277400.75</v>
      </c>
    </row>
    <row r="128" spans="1:9" x14ac:dyDescent="0.25">
      <c r="A128" s="2" t="s">
        <v>258</v>
      </c>
      <c r="B128" s="3" t="s">
        <v>259</v>
      </c>
      <c r="C128" s="4" t="s">
        <v>260</v>
      </c>
      <c r="D128" s="5">
        <v>404.02</v>
      </c>
      <c r="E128" s="5">
        <v>0</v>
      </c>
      <c r="F128" s="5">
        <v>0</v>
      </c>
      <c r="G128" s="5">
        <v>404.02</v>
      </c>
    </row>
    <row r="129" spans="1:7" x14ac:dyDescent="0.25">
      <c r="A129" s="2" t="s">
        <v>261</v>
      </c>
      <c r="B129" s="3" t="s">
        <v>259</v>
      </c>
      <c r="C129" s="4" t="s">
        <v>262</v>
      </c>
      <c r="D129" s="5">
        <v>0</v>
      </c>
      <c r="E129" s="5">
        <v>401349.04</v>
      </c>
      <c r="F129" s="5">
        <v>0</v>
      </c>
      <c r="G129" s="5">
        <v>401349.04</v>
      </c>
    </row>
    <row r="130" spans="1:7" x14ac:dyDescent="0.25">
      <c r="A130" s="2" t="s">
        <v>263</v>
      </c>
      <c r="B130" s="3" t="s">
        <v>259</v>
      </c>
      <c r="C130" s="4" t="s">
        <v>264</v>
      </c>
      <c r="D130" s="5">
        <v>9139.2000000000007</v>
      </c>
      <c r="E130" s="5">
        <v>0</v>
      </c>
      <c r="F130" s="5">
        <v>0</v>
      </c>
      <c r="G130" s="5">
        <v>9139.2000000000007</v>
      </c>
    </row>
    <row r="131" spans="1:7" ht="25.5" x14ac:dyDescent="0.25">
      <c r="A131" s="2" t="s">
        <v>265</v>
      </c>
      <c r="B131" s="3" t="s">
        <v>259</v>
      </c>
      <c r="C131" s="4" t="s">
        <v>266</v>
      </c>
      <c r="D131" s="5">
        <v>0</v>
      </c>
      <c r="E131" s="5">
        <v>9582.9</v>
      </c>
      <c r="F131" s="5">
        <v>0</v>
      </c>
      <c r="G131" s="5">
        <v>9582.9</v>
      </c>
    </row>
    <row r="132" spans="1:7" x14ac:dyDescent="0.25">
      <c r="A132" s="2" t="s">
        <v>250</v>
      </c>
      <c r="B132" s="6" t="s">
        <v>267</v>
      </c>
      <c r="C132" s="4" t="s">
        <v>250</v>
      </c>
      <c r="D132" s="7">
        <v>9543.2199999999993</v>
      </c>
      <c r="E132" s="7">
        <v>410931.94</v>
      </c>
      <c r="F132" s="7">
        <v>0</v>
      </c>
      <c r="G132" s="7">
        <v>420475.16</v>
      </c>
    </row>
    <row r="133" spans="1:7" x14ac:dyDescent="0.25">
      <c r="A133" s="2" t="s">
        <v>268</v>
      </c>
      <c r="B133" s="3" t="s">
        <v>269</v>
      </c>
      <c r="C133" s="4" t="s">
        <v>270</v>
      </c>
      <c r="D133" s="5">
        <v>0</v>
      </c>
      <c r="E133" s="5">
        <v>1918908.81</v>
      </c>
      <c r="F133" s="5">
        <v>0</v>
      </c>
      <c r="G133" s="5">
        <v>1918908.81</v>
      </c>
    </row>
    <row r="134" spans="1:7" x14ac:dyDescent="0.25">
      <c r="A134" s="2" t="s">
        <v>271</v>
      </c>
      <c r="B134" s="3" t="s">
        <v>269</v>
      </c>
      <c r="C134" s="4" t="s">
        <v>272</v>
      </c>
      <c r="D134" s="5">
        <v>3069.81</v>
      </c>
      <c r="E134" s="5">
        <v>0</v>
      </c>
      <c r="F134" s="5">
        <v>0</v>
      </c>
      <c r="G134" s="5">
        <v>3069.81</v>
      </c>
    </row>
    <row r="135" spans="1:7" x14ac:dyDescent="0.25">
      <c r="A135" s="2" t="s">
        <v>273</v>
      </c>
      <c r="B135" s="3" t="s">
        <v>269</v>
      </c>
      <c r="C135" s="4" t="s">
        <v>274</v>
      </c>
      <c r="D135" s="5">
        <v>0</v>
      </c>
      <c r="E135" s="5">
        <v>2325033.1</v>
      </c>
      <c r="F135" s="5">
        <v>0</v>
      </c>
      <c r="G135" s="5">
        <v>2325033.1</v>
      </c>
    </row>
    <row r="136" spans="1:7" x14ac:dyDescent="0.25">
      <c r="A136" s="2" t="s">
        <v>275</v>
      </c>
      <c r="B136" s="3" t="s">
        <v>269</v>
      </c>
      <c r="C136" s="4" t="s">
        <v>276</v>
      </c>
      <c r="D136" s="5">
        <v>1098.5</v>
      </c>
      <c r="E136" s="5">
        <v>0</v>
      </c>
      <c r="F136" s="5">
        <v>0</v>
      </c>
      <c r="G136" s="5">
        <v>1098.5</v>
      </c>
    </row>
    <row r="137" spans="1:7" x14ac:dyDescent="0.25">
      <c r="A137" s="2" t="s">
        <v>277</v>
      </c>
      <c r="B137" s="3" t="s">
        <v>269</v>
      </c>
      <c r="C137" s="4" t="s">
        <v>278</v>
      </c>
      <c r="D137" s="5">
        <v>16310.96</v>
      </c>
      <c r="E137" s="5">
        <v>0</v>
      </c>
      <c r="F137" s="5">
        <v>0</v>
      </c>
      <c r="G137" s="5">
        <v>16310.96</v>
      </c>
    </row>
    <row r="138" spans="1:7" x14ac:dyDescent="0.25">
      <c r="A138" s="2" t="s">
        <v>279</v>
      </c>
      <c r="B138" s="3" t="s">
        <v>269</v>
      </c>
      <c r="C138" s="4" t="s">
        <v>280</v>
      </c>
      <c r="D138" s="5">
        <v>0</v>
      </c>
      <c r="E138" s="5">
        <v>1412574.2</v>
      </c>
      <c r="F138" s="5">
        <v>0</v>
      </c>
      <c r="G138" s="5">
        <v>1412574.2</v>
      </c>
    </row>
    <row r="139" spans="1:7" x14ac:dyDescent="0.25">
      <c r="A139" s="2" t="s">
        <v>250</v>
      </c>
      <c r="B139" s="6" t="s">
        <v>281</v>
      </c>
      <c r="C139" s="4" t="s">
        <v>250</v>
      </c>
      <c r="D139" s="7">
        <v>20479.27</v>
      </c>
      <c r="E139" s="7">
        <v>5656516.1100000003</v>
      </c>
      <c r="F139" s="7">
        <v>0</v>
      </c>
      <c r="G139" s="7">
        <v>5676995.3799999999</v>
      </c>
    </row>
    <row r="140" spans="1:7" x14ac:dyDescent="0.25">
      <c r="A140" s="2" t="s">
        <v>469</v>
      </c>
      <c r="B140" s="3" t="s">
        <v>283</v>
      </c>
      <c r="C140" s="4" t="s">
        <v>470</v>
      </c>
      <c r="D140" s="5">
        <v>0</v>
      </c>
      <c r="E140" s="5">
        <v>112440.84</v>
      </c>
      <c r="F140" s="5">
        <v>0</v>
      </c>
      <c r="G140" s="5">
        <f>SUM(D140:F140)</f>
        <v>112440.84</v>
      </c>
    </row>
    <row r="141" spans="1:7" x14ac:dyDescent="0.25">
      <c r="A141" s="2" t="s">
        <v>467</v>
      </c>
      <c r="B141" s="3" t="s">
        <v>283</v>
      </c>
      <c r="C141" s="4" t="s">
        <v>468</v>
      </c>
      <c r="D141" s="5">
        <v>524.76</v>
      </c>
      <c r="E141" s="5">
        <v>0</v>
      </c>
      <c r="F141" s="5">
        <v>0</v>
      </c>
      <c r="G141" s="5">
        <f t="shared" ref="G141:G203" si="2">SUM(D141:F141)</f>
        <v>524.76</v>
      </c>
    </row>
    <row r="142" spans="1:7" x14ac:dyDescent="0.25">
      <c r="A142" s="2" t="s">
        <v>465</v>
      </c>
      <c r="B142" s="3" t="s">
        <v>283</v>
      </c>
      <c r="C142" s="4" t="s">
        <v>466</v>
      </c>
      <c r="D142" s="5">
        <v>1408.1</v>
      </c>
      <c r="E142" s="5">
        <v>0</v>
      </c>
      <c r="F142" s="5">
        <v>0</v>
      </c>
      <c r="G142" s="5">
        <f t="shared" si="2"/>
        <v>1408.1</v>
      </c>
    </row>
    <row r="143" spans="1:7" x14ac:dyDescent="0.25">
      <c r="A143" s="2" t="s">
        <v>463</v>
      </c>
      <c r="B143" s="3" t="s">
        <v>283</v>
      </c>
      <c r="C143" s="4" t="s">
        <v>464</v>
      </c>
      <c r="D143" s="5">
        <v>2026.88</v>
      </c>
      <c r="E143" s="5">
        <v>0</v>
      </c>
      <c r="F143" s="5">
        <v>0</v>
      </c>
      <c r="G143" s="5">
        <f t="shared" si="2"/>
        <v>2026.88</v>
      </c>
    </row>
    <row r="144" spans="1:7" x14ac:dyDescent="0.25">
      <c r="A144" s="2" t="s">
        <v>461</v>
      </c>
      <c r="B144" s="3" t="s">
        <v>283</v>
      </c>
      <c r="C144" s="4" t="s">
        <v>462</v>
      </c>
      <c r="D144" s="5">
        <v>0</v>
      </c>
      <c r="E144" s="5">
        <v>589984.67000000004</v>
      </c>
      <c r="F144" s="5">
        <v>0</v>
      </c>
      <c r="G144" s="5">
        <f t="shared" si="2"/>
        <v>589984.67000000004</v>
      </c>
    </row>
    <row r="145" spans="1:7" x14ac:dyDescent="0.25">
      <c r="A145" s="2" t="s">
        <v>459</v>
      </c>
      <c r="B145" s="3" t="s">
        <v>283</v>
      </c>
      <c r="C145" s="4" t="s">
        <v>460</v>
      </c>
      <c r="D145" s="5">
        <v>0</v>
      </c>
      <c r="E145" s="5">
        <v>273947.53000000003</v>
      </c>
      <c r="F145" s="5">
        <v>0</v>
      </c>
      <c r="G145" s="5">
        <f t="shared" si="2"/>
        <v>273947.53000000003</v>
      </c>
    </row>
    <row r="146" spans="1:7" x14ac:dyDescent="0.25">
      <c r="A146" s="2" t="s">
        <v>457</v>
      </c>
      <c r="B146" s="3" t="s">
        <v>283</v>
      </c>
      <c r="C146" s="4" t="s">
        <v>458</v>
      </c>
      <c r="D146" s="5">
        <v>3125.5</v>
      </c>
      <c r="E146" s="5">
        <v>0</v>
      </c>
      <c r="F146" s="5">
        <v>0</v>
      </c>
      <c r="G146" s="5">
        <f t="shared" si="2"/>
        <v>3125.5</v>
      </c>
    </row>
    <row r="147" spans="1:7" ht="25.5" x14ac:dyDescent="0.25">
      <c r="A147" s="2" t="s">
        <v>455</v>
      </c>
      <c r="B147" s="3" t="s">
        <v>283</v>
      </c>
      <c r="C147" s="4" t="s">
        <v>456</v>
      </c>
      <c r="D147" s="5">
        <v>581.34</v>
      </c>
      <c r="E147" s="5">
        <v>0</v>
      </c>
      <c r="F147" s="5">
        <v>0</v>
      </c>
      <c r="G147" s="5">
        <f t="shared" si="2"/>
        <v>581.34</v>
      </c>
    </row>
    <row r="148" spans="1:7" x14ac:dyDescent="0.25">
      <c r="A148" s="2" t="s">
        <v>453</v>
      </c>
      <c r="B148" s="3" t="s">
        <v>283</v>
      </c>
      <c r="C148" s="4" t="s">
        <v>454</v>
      </c>
      <c r="D148" s="5">
        <v>4131.3900000000003</v>
      </c>
      <c r="E148" s="5">
        <v>0</v>
      </c>
      <c r="F148" s="5">
        <v>0</v>
      </c>
      <c r="G148" s="5">
        <f t="shared" si="2"/>
        <v>4131.3900000000003</v>
      </c>
    </row>
    <row r="149" spans="1:7" x14ac:dyDescent="0.25">
      <c r="A149" s="2" t="s">
        <v>451</v>
      </c>
      <c r="B149" s="3" t="s">
        <v>283</v>
      </c>
      <c r="C149" s="4" t="s">
        <v>452</v>
      </c>
      <c r="D149" s="5">
        <v>299.88</v>
      </c>
      <c r="E149" s="5">
        <v>0</v>
      </c>
      <c r="F149" s="5">
        <v>0</v>
      </c>
      <c r="G149" s="5">
        <f t="shared" si="2"/>
        <v>299.88</v>
      </c>
    </row>
    <row r="150" spans="1:7" x14ac:dyDescent="0.25">
      <c r="A150" s="2" t="s">
        <v>449</v>
      </c>
      <c r="B150" s="3" t="s">
        <v>283</v>
      </c>
      <c r="C150" s="4" t="s">
        <v>450</v>
      </c>
      <c r="D150" s="5">
        <v>5550</v>
      </c>
      <c r="E150" s="5">
        <v>0</v>
      </c>
      <c r="F150" s="5">
        <v>0</v>
      </c>
      <c r="G150" s="5">
        <f t="shared" si="2"/>
        <v>5550</v>
      </c>
    </row>
    <row r="151" spans="1:7" x14ac:dyDescent="0.25">
      <c r="A151" s="2" t="s">
        <v>447</v>
      </c>
      <c r="B151" s="3" t="s">
        <v>283</v>
      </c>
      <c r="C151" s="4" t="s">
        <v>448</v>
      </c>
      <c r="D151" s="5">
        <v>875.35</v>
      </c>
      <c r="E151" s="5">
        <v>0</v>
      </c>
      <c r="F151" s="5">
        <v>0</v>
      </c>
      <c r="G151" s="5">
        <f t="shared" si="2"/>
        <v>875.35</v>
      </c>
    </row>
    <row r="152" spans="1:7" x14ac:dyDescent="0.25">
      <c r="A152" s="2" t="s">
        <v>445</v>
      </c>
      <c r="B152" s="3" t="s">
        <v>283</v>
      </c>
      <c r="C152" s="4" t="s">
        <v>446</v>
      </c>
      <c r="D152" s="5">
        <v>210</v>
      </c>
      <c r="E152" s="5">
        <v>0</v>
      </c>
      <c r="F152" s="5">
        <v>0</v>
      </c>
      <c r="G152" s="5">
        <f t="shared" si="2"/>
        <v>210</v>
      </c>
    </row>
    <row r="153" spans="1:7" x14ac:dyDescent="0.25">
      <c r="A153" s="2" t="s">
        <v>443</v>
      </c>
      <c r="B153" s="3" t="s">
        <v>283</v>
      </c>
      <c r="C153" s="4" t="s">
        <v>444</v>
      </c>
      <c r="D153" s="5">
        <v>0</v>
      </c>
      <c r="E153" s="5">
        <v>4811823.49</v>
      </c>
      <c r="F153" s="5">
        <v>0</v>
      </c>
      <c r="G153" s="5">
        <f t="shared" si="2"/>
        <v>4811823.49</v>
      </c>
    </row>
    <row r="154" spans="1:7" x14ac:dyDescent="0.25">
      <c r="A154" s="2" t="s">
        <v>441</v>
      </c>
      <c r="B154" s="3" t="s">
        <v>283</v>
      </c>
      <c r="C154" s="4" t="s">
        <v>442</v>
      </c>
      <c r="D154" s="5">
        <v>28530.61</v>
      </c>
      <c r="E154" s="5">
        <v>0</v>
      </c>
      <c r="F154" s="5">
        <v>0</v>
      </c>
      <c r="G154" s="5">
        <f t="shared" si="2"/>
        <v>28530.61</v>
      </c>
    </row>
    <row r="155" spans="1:7" x14ac:dyDescent="0.25">
      <c r="A155" s="2" t="s">
        <v>439</v>
      </c>
      <c r="B155" s="3" t="s">
        <v>283</v>
      </c>
      <c r="C155" s="4" t="s">
        <v>440</v>
      </c>
      <c r="D155" s="5">
        <v>107.72</v>
      </c>
      <c r="E155" s="5">
        <v>0</v>
      </c>
      <c r="F155" s="5">
        <v>0</v>
      </c>
      <c r="G155" s="5">
        <f t="shared" si="2"/>
        <v>107.72</v>
      </c>
    </row>
    <row r="156" spans="1:7" x14ac:dyDescent="0.25">
      <c r="A156" s="2" t="s">
        <v>437</v>
      </c>
      <c r="B156" s="3" t="s">
        <v>283</v>
      </c>
      <c r="C156" s="4" t="s">
        <v>438</v>
      </c>
      <c r="D156" s="5">
        <v>56451.48</v>
      </c>
      <c r="E156" s="5">
        <v>0</v>
      </c>
      <c r="F156" s="5">
        <v>0</v>
      </c>
      <c r="G156" s="5">
        <f t="shared" si="2"/>
        <v>56451.48</v>
      </c>
    </row>
    <row r="157" spans="1:7" x14ac:dyDescent="0.25">
      <c r="A157" s="2" t="s">
        <v>435</v>
      </c>
      <c r="B157" s="3" t="s">
        <v>283</v>
      </c>
      <c r="C157" s="4" t="s">
        <v>436</v>
      </c>
      <c r="D157" s="5">
        <v>3240</v>
      </c>
      <c r="E157" s="5">
        <v>0</v>
      </c>
      <c r="F157" s="5">
        <v>0</v>
      </c>
      <c r="G157" s="5">
        <f t="shared" si="2"/>
        <v>3240</v>
      </c>
    </row>
    <row r="158" spans="1:7" x14ac:dyDescent="0.25">
      <c r="A158" s="2" t="s">
        <v>433</v>
      </c>
      <c r="B158" s="3" t="s">
        <v>283</v>
      </c>
      <c r="C158" s="4" t="s">
        <v>434</v>
      </c>
      <c r="D158" s="5">
        <v>951.6</v>
      </c>
      <c r="E158" s="5">
        <v>0</v>
      </c>
      <c r="F158" s="5">
        <v>0</v>
      </c>
      <c r="G158" s="5">
        <f t="shared" si="2"/>
        <v>951.6</v>
      </c>
    </row>
    <row r="159" spans="1:7" x14ac:dyDescent="0.25">
      <c r="A159" s="2" t="s">
        <v>431</v>
      </c>
      <c r="B159" s="3" t="s">
        <v>283</v>
      </c>
      <c r="C159" s="4" t="s">
        <v>432</v>
      </c>
      <c r="D159" s="5">
        <v>42487.87</v>
      </c>
      <c r="E159" s="5">
        <v>2763605</v>
      </c>
      <c r="F159" s="5">
        <v>0</v>
      </c>
      <c r="G159" s="5">
        <f t="shared" si="2"/>
        <v>2806092.87</v>
      </c>
    </row>
    <row r="160" spans="1:7" x14ac:dyDescent="0.25">
      <c r="A160" s="2" t="s">
        <v>429</v>
      </c>
      <c r="B160" s="3" t="s">
        <v>283</v>
      </c>
      <c r="C160" s="4" t="s">
        <v>430</v>
      </c>
      <c r="D160" s="5">
        <v>555822</v>
      </c>
      <c r="E160" s="5">
        <v>0</v>
      </c>
      <c r="F160" s="5">
        <v>0</v>
      </c>
      <c r="G160" s="5">
        <f t="shared" si="2"/>
        <v>555822</v>
      </c>
    </row>
    <row r="161" spans="1:7" x14ac:dyDescent="0.25">
      <c r="A161" s="2" t="s">
        <v>427</v>
      </c>
      <c r="B161" s="3" t="s">
        <v>283</v>
      </c>
      <c r="C161" s="4" t="s">
        <v>428</v>
      </c>
      <c r="D161" s="5">
        <v>1224.3599999999999</v>
      </c>
      <c r="E161" s="5">
        <v>0</v>
      </c>
      <c r="F161" s="5">
        <v>0</v>
      </c>
      <c r="G161" s="5">
        <f t="shared" si="2"/>
        <v>1224.3599999999999</v>
      </c>
    </row>
    <row r="162" spans="1:7" x14ac:dyDescent="0.25">
      <c r="A162" s="2" t="s">
        <v>425</v>
      </c>
      <c r="B162" s="3" t="s">
        <v>283</v>
      </c>
      <c r="C162" s="4" t="s">
        <v>426</v>
      </c>
      <c r="D162" s="5">
        <v>8791.7999999999993</v>
      </c>
      <c r="E162" s="5">
        <v>0</v>
      </c>
      <c r="F162" s="5">
        <v>0</v>
      </c>
      <c r="G162" s="5">
        <f t="shared" si="2"/>
        <v>8791.7999999999993</v>
      </c>
    </row>
    <row r="163" spans="1:7" x14ac:dyDescent="0.25">
      <c r="A163" s="2" t="s">
        <v>423</v>
      </c>
      <c r="B163" s="3" t="s">
        <v>283</v>
      </c>
      <c r="C163" s="4" t="s">
        <v>424</v>
      </c>
      <c r="D163" s="5">
        <v>0</v>
      </c>
      <c r="E163" s="5">
        <v>1577909.8</v>
      </c>
      <c r="F163" s="5">
        <v>0</v>
      </c>
      <c r="G163" s="5">
        <f t="shared" si="2"/>
        <v>1577909.8</v>
      </c>
    </row>
    <row r="164" spans="1:7" x14ac:dyDescent="0.25">
      <c r="A164" s="2" t="s">
        <v>421</v>
      </c>
      <c r="B164" s="3" t="s">
        <v>283</v>
      </c>
      <c r="C164" s="4" t="s">
        <v>422</v>
      </c>
      <c r="D164" s="5">
        <v>9889.4500000000007</v>
      </c>
      <c r="E164" s="5">
        <v>0</v>
      </c>
      <c r="F164" s="5">
        <v>0</v>
      </c>
      <c r="G164" s="5">
        <f t="shared" si="2"/>
        <v>9889.4500000000007</v>
      </c>
    </row>
    <row r="165" spans="1:7" x14ac:dyDescent="0.25">
      <c r="A165" s="2" t="s">
        <v>419</v>
      </c>
      <c r="B165" s="3" t="s">
        <v>283</v>
      </c>
      <c r="C165" s="4" t="s">
        <v>420</v>
      </c>
      <c r="D165" s="5">
        <v>3941.64</v>
      </c>
      <c r="E165" s="5">
        <v>0</v>
      </c>
      <c r="F165" s="5">
        <v>0</v>
      </c>
      <c r="G165" s="5">
        <f t="shared" si="2"/>
        <v>3941.64</v>
      </c>
    </row>
    <row r="166" spans="1:7" x14ac:dyDescent="0.25">
      <c r="A166" s="2" t="s">
        <v>417</v>
      </c>
      <c r="B166" s="3" t="s">
        <v>283</v>
      </c>
      <c r="C166" s="4" t="s">
        <v>418</v>
      </c>
      <c r="D166" s="5">
        <v>598.75</v>
      </c>
      <c r="E166" s="5">
        <f>1888657.58+49878</f>
        <v>1938535.58</v>
      </c>
      <c r="F166" s="5">
        <v>0</v>
      </c>
      <c r="G166" s="5">
        <f t="shared" si="2"/>
        <v>1939134.33</v>
      </c>
    </row>
    <row r="167" spans="1:7" x14ac:dyDescent="0.25">
      <c r="A167" s="2" t="s">
        <v>415</v>
      </c>
      <c r="B167" s="3" t="s">
        <v>283</v>
      </c>
      <c r="C167" s="4" t="s">
        <v>416</v>
      </c>
      <c r="D167" s="5">
        <v>2262.5700000000002</v>
      </c>
      <c r="E167" s="5">
        <v>0</v>
      </c>
      <c r="F167" s="5">
        <v>0</v>
      </c>
      <c r="G167" s="5">
        <f t="shared" si="2"/>
        <v>2262.5700000000002</v>
      </c>
    </row>
    <row r="168" spans="1:7" x14ac:dyDescent="0.25">
      <c r="A168" s="2" t="s">
        <v>413</v>
      </c>
      <c r="B168" s="3" t="s">
        <v>283</v>
      </c>
      <c r="C168" s="4" t="s">
        <v>414</v>
      </c>
      <c r="D168" s="5">
        <v>541.07000000000005</v>
      </c>
      <c r="E168" s="5">
        <v>0</v>
      </c>
      <c r="F168" s="5">
        <v>0</v>
      </c>
      <c r="G168" s="5">
        <f t="shared" si="2"/>
        <v>541.07000000000005</v>
      </c>
    </row>
    <row r="169" spans="1:7" x14ac:dyDescent="0.25">
      <c r="A169" s="2" t="s">
        <v>411</v>
      </c>
      <c r="B169" s="3" t="s">
        <v>283</v>
      </c>
      <c r="C169" s="4" t="s">
        <v>412</v>
      </c>
      <c r="D169" s="5">
        <v>800</v>
      </c>
      <c r="E169" s="5">
        <v>0</v>
      </c>
      <c r="F169" s="5">
        <v>0</v>
      </c>
      <c r="G169" s="5">
        <f t="shared" si="2"/>
        <v>800</v>
      </c>
    </row>
    <row r="170" spans="1:7" x14ac:dyDescent="0.25">
      <c r="A170" s="2" t="s">
        <v>409</v>
      </c>
      <c r="B170" s="3" t="s">
        <v>283</v>
      </c>
      <c r="C170" s="4" t="s">
        <v>410</v>
      </c>
      <c r="D170" s="5">
        <v>2397</v>
      </c>
      <c r="E170" s="5">
        <v>0</v>
      </c>
      <c r="F170" s="5">
        <v>0</v>
      </c>
      <c r="G170" s="5">
        <f t="shared" si="2"/>
        <v>2397</v>
      </c>
    </row>
    <row r="171" spans="1:7" x14ac:dyDescent="0.25">
      <c r="A171" s="2" t="s">
        <v>407</v>
      </c>
      <c r="B171" s="3" t="s">
        <v>283</v>
      </c>
      <c r="C171" s="4" t="s">
        <v>408</v>
      </c>
      <c r="D171" s="5">
        <v>64.38</v>
      </c>
      <c r="E171" s="5">
        <v>0</v>
      </c>
      <c r="F171" s="5">
        <v>0</v>
      </c>
      <c r="G171" s="5">
        <f t="shared" si="2"/>
        <v>64.38</v>
      </c>
    </row>
    <row r="172" spans="1:7" x14ac:dyDescent="0.25">
      <c r="A172" s="2" t="s">
        <v>405</v>
      </c>
      <c r="B172" s="3" t="s">
        <v>283</v>
      </c>
      <c r="C172" s="4" t="s">
        <v>406</v>
      </c>
      <c r="D172" s="5">
        <v>4410</v>
      </c>
      <c r="E172" s="5">
        <v>342907.59</v>
      </c>
      <c r="F172" s="5">
        <v>0</v>
      </c>
      <c r="G172" s="5">
        <f t="shared" si="2"/>
        <v>347317.59</v>
      </c>
    </row>
    <row r="173" spans="1:7" x14ac:dyDescent="0.25">
      <c r="A173" s="2" t="s">
        <v>403</v>
      </c>
      <c r="B173" s="3" t="s">
        <v>283</v>
      </c>
      <c r="C173" s="4" t="s">
        <v>404</v>
      </c>
      <c r="D173" s="5">
        <v>0</v>
      </c>
      <c r="E173" s="5">
        <f>1401800.31+4811</f>
        <v>1406611.31</v>
      </c>
      <c r="F173" s="5">
        <v>0</v>
      </c>
      <c r="G173" s="5">
        <f t="shared" si="2"/>
        <v>1406611.31</v>
      </c>
    </row>
    <row r="174" spans="1:7" x14ac:dyDescent="0.25">
      <c r="A174" s="2" t="s">
        <v>401</v>
      </c>
      <c r="B174" s="3" t="s">
        <v>283</v>
      </c>
      <c r="C174" s="4" t="s">
        <v>402</v>
      </c>
      <c r="D174" s="5">
        <v>0</v>
      </c>
      <c r="E174" s="5">
        <v>321999.31</v>
      </c>
      <c r="F174" s="5">
        <v>0</v>
      </c>
      <c r="G174" s="5">
        <f t="shared" si="2"/>
        <v>321999.31</v>
      </c>
    </row>
    <row r="175" spans="1:7" x14ac:dyDescent="0.25">
      <c r="A175" s="2" t="s">
        <v>399</v>
      </c>
      <c r="B175" s="3" t="s">
        <v>283</v>
      </c>
      <c r="C175" s="4" t="s">
        <v>400</v>
      </c>
      <c r="D175" s="5">
        <v>495209.31</v>
      </c>
      <c r="E175" s="5">
        <v>0</v>
      </c>
      <c r="F175" s="5">
        <v>0</v>
      </c>
      <c r="G175" s="5">
        <f t="shared" si="2"/>
        <v>495209.31</v>
      </c>
    </row>
    <row r="176" spans="1:7" x14ac:dyDescent="0.25">
      <c r="A176" s="2" t="s">
        <v>397</v>
      </c>
      <c r="B176" s="3" t="s">
        <v>283</v>
      </c>
      <c r="C176" s="4" t="s">
        <v>398</v>
      </c>
      <c r="D176" s="5">
        <v>276.85000000000002</v>
      </c>
      <c r="E176" s="5">
        <v>0</v>
      </c>
      <c r="F176" s="5">
        <v>0</v>
      </c>
      <c r="G176" s="5">
        <f t="shared" si="2"/>
        <v>276.85000000000002</v>
      </c>
    </row>
    <row r="177" spans="1:7" x14ac:dyDescent="0.25">
      <c r="A177" s="2" t="s">
        <v>395</v>
      </c>
      <c r="B177" s="3" t="s">
        <v>283</v>
      </c>
      <c r="C177" s="4" t="s">
        <v>396</v>
      </c>
      <c r="D177" s="5">
        <v>9170.76</v>
      </c>
      <c r="E177" s="5">
        <v>0</v>
      </c>
      <c r="F177" s="5">
        <v>0</v>
      </c>
      <c r="G177" s="5">
        <f t="shared" si="2"/>
        <v>9170.76</v>
      </c>
    </row>
    <row r="178" spans="1:7" x14ac:dyDescent="0.25">
      <c r="A178" s="2" t="s">
        <v>393</v>
      </c>
      <c r="B178" s="3" t="s">
        <v>283</v>
      </c>
      <c r="C178" s="4" t="s">
        <v>394</v>
      </c>
      <c r="D178" s="5">
        <v>1125</v>
      </c>
      <c r="E178" s="5">
        <v>0</v>
      </c>
      <c r="F178" s="5">
        <v>0</v>
      </c>
      <c r="G178" s="5">
        <f t="shared" si="2"/>
        <v>1125</v>
      </c>
    </row>
    <row r="179" spans="1:7" x14ac:dyDescent="0.25">
      <c r="A179" s="2" t="s">
        <v>391</v>
      </c>
      <c r="B179" s="3" t="s">
        <v>283</v>
      </c>
      <c r="C179" s="4" t="s">
        <v>392</v>
      </c>
      <c r="D179" s="5">
        <v>2519.23</v>
      </c>
      <c r="E179" s="5">
        <v>0</v>
      </c>
      <c r="F179" s="5">
        <v>0</v>
      </c>
      <c r="G179" s="5">
        <f t="shared" si="2"/>
        <v>2519.23</v>
      </c>
    </row>
    <row r="180" spans="1:7" x14ac:dyDescent="0.25">
      <c r="A180" s="2" t="s">
        <v>389</v>
      </c>
      <c r="B180" s="3" t="s">
        <v>283</v>
      </c>
      <c r="C180" s="4" t="s">
        <v>390</v>
      </c>
      <c r="D180" s="5">
        <v>5400</v>
      </c>
      <c r="E180" s="5">
        <v>0</v>
      </c>
      <c r="F180" s="5">
        <v>0</v>
      </c>
      <c r="G180" s="5">
        <f t="shared" si="2"/>
        <v>5400</v>
      </c>
    </row>
    <row r="181" spans="1:7" x14ac:dyDescent="0.25">
      <c r="A181" s="2" t="s">
        <v>387</v>
      </c>
      <c r="B181" s="3" t="s">
        <v>283</v>
      </c>
      <c r="C181" s="4" t="s">
        <v>388</v>
      </c>
      <c r="D181" s="5">
        <v>795.69</v>
      </c>
      <c r="E181" s="5">
        <v>0</v>
      </c>
      <c r="F181" s="5">
        <v>0</v>
      </c>
      <c r="G181" s="5">
        <f t="shared" si="2"/>
        <v>795.69</v>
      </c>
    </row>
    <row r="182" spans="1:7" x14ac:dyDescent="0.25">
      <c r="A182" s="2" t="s">
        <v>385</v>
      </c>
      <c r="B182" s="3" t="s">
        <v>283</v>
      </c>
      <c r="C182" s="4" t="s">
        <v>386</v>
      </c>
      <c r="D182" s="5">
        <v>31275.24</v>
      </c>
      <c r="E182" s="5">
        <v>0</v>
      </c>
      <c r="F182" s="5">
        <v>0</v>
      </c>
      <c r="G182" s="5">
        <f t="shared" si="2"/>
        <v>31275.24</v>
      </c>
    </row>
    <row r="183" spans="1:7" x14ac:dyDescent="0.25">
      <c r="A183" s="2" t="s">
        <v>383</v>
      </c>
      <c r="B183" s="3" t="s">
        <v>283</v>
      </c>
      <c r="C183" s="4" t="s">
        <v>384</v>
      </c>
      <c r="D183" s="5">
        <v>1860</v>
      </c>
      <c r="E183" s="5">
        <v>0</v>
      </c>
      <c r="F183" s="5">
        <v>0</v>
      </c>
      <c r="G183" s="5">
        <f t="shared" si="2"/>
        <v>1860</v>
      </c>
    </row>
    <row r="184" spans="1:7" x14ac:dyDescent="0.25">
      <c r="A184" s="2" t="s">
        <v>381</v>
      </c>
      <c r="B184" s="3" t="s">
        <v>283</v>
      </c>
      <c r="C184" s="4" t="s">
        <v>382</v>
      </c>
      <c r="D184" s="5">
        <v>1800</v>
      </c>
      <c r="E184" s="5">
        <v>0</v>
      </c>
      <c r="F184" s="5">
        <v>0</v>
      </c>
      <c r="G184" s="5">
        <f t="shared" si="2"/>
        <v>1800</v>
      </c>
    </row>
    <row r="185" spans="1:7" x14ac:dyDescent="0.25">
      <c r="A185" s="2" t="s">
        <v>379</v>
      </c>
      <c r="B185" s="3" t="s">
        <v>283</v>
      </c>
      <c r="C185" s="4" t="s">
        <v>380</v>
      </c>
      <c r="D185" s="5">
        <v>33926.67</v>
      </c>
      <c r="E185" s="5">
        <v>0</v>
      </c>
      <c r="F185" s="5">
        <v>0</v>
      </c>
      <c r="G185" s="5">
        <f t="shared" si="2"/>
        <v>33926.67</v>
      </c>
    </row>
    <row r="186" spans="1:7" x14ac:dyDescent="0.25">
      <c r="A186" s="2" t="s">
        <v>377</v>
      </c>
      <c r="B186" s="3" t="s">
        <v>283</v>
      </c>
      <c r="C186" s="4" t="s">
        <v>378</v>
      </c>
      <c r="D186" s="5">
        <v>171</v>
      </c>
      <c r="E186" s="5">
        <v>0</v>
      </c>
      <c r="F186" s="5">
        <v>0</v>
      </c>
      <c r="G186" s="5">
        <f t="shared" si="2"/>
        <v>171</v>
      </c>
    </row>
    <row r="187" spans="1:7" x14ac:dyDescent="0.25">
      <c r="A187" s="2" t="s">
        <v>375</v>
      </c>
      <c r="B187" s="3" t="s">
        <v>283</v>
      </c>
      <c r="C187" s="4" t="s">
        <v>376</v>
      </c>
      <c r="D187" s="5">
        <v>10782.95</v>
      </c>
      <c r="E187" s="5">
        <v>0</v>
      </c>
      <c r="F187" s="5">
        <v>0</v>
      </c>
      <c r="G187" s="5">
        <f t="shared" si="2"/>
        <v>10782.95</v>
      </c>
    </row>
    <row r="188" spans="1:7" x14ac:dyDescent="0.25">
      <c r="A188" s="2" t="s">
        <v>373</v>
      </c>
      <c r="B188" s="3" t="s">
        <v>283</v>
      </c>
      <c r="C188" s="4" t="s">
        <v>374</v>
      </c>
      <c r="D188" s="5">
        <v>630.24</v>
      </c>
      <c r="E188" s="5">
        <v>0</v>
      </c>
      <c r="F188" s="5">
        <v>0</v>
      </c>
      <c r="G188" s="5">
        <f t="shared" si="2"/>
        <v>630.24</v>
      </c>
    </row>
    <row r="189" spans="1:7" x14ac:dyDescent="0.25">
      <c r="A189" s="2" t="s">
        <v>371</v>
      </c>
      <c r="B189" s="3" t="s">
        <v>283</v>
      </c>
      <c r="C189" s="4" t="s">
        <v>372</v>
      </c>
      <c r="D189" s="5">
        <v>448.76</v>
      </c>
      <c r="E189" s="5">
        <v>0</v>
      </c>
      <c r="F189" s="5">
        <v>0</v>
      </c>
      <c r="G189" s="5">
        <f t="shared" si="2"/>
        <v>448.76</v>
      </c>
    </row>
    <row r="190" spans="1:7" x14ac:dyDescent="0.25">
      <c r="A190" s="2" t="s">
        <v>369</v>
      </c>
      <c r="B190" s="3" t="s">
        <v>283</v>
      </c>
      <c r="C190" s="4" t="s">
        <v>370</v>
      </c>
      <c r="D190" s="5">
        <v>2814</v>
      </c>
      <c r="E190" s="5">
        <v>0</v>
      </c>
      <c r="F190" s="5">
        <v>0</v>
      </c>
      <c r="G190" s="5">
        <f t="shared" si="2"/>
        <v>2814</v>
      </c>
    </row>
    <row r="191" spans="1:7" x14ac:dyDescent="0.25">
      <c r="A191" s="2" t="s">
        <v>367</v>
      </c>
      <c r="B191" s="3" t="s">
        <v>283</v>
      </c>
      <c r="C191" s="4" t="s">
        <v>368</v>
      </c>
      <c r="D191" s="5">
        <v>182.16</v>
      </c>
      <c r="E191" s="5">
        <v>0</v>
      </c>
      <c r="F191" s="5">
        <v>0</v>
      </c>
      <c r="G191" s="5">
        <f t="shared" si="2"/>
        <v>182.16</v>
      </c>
    </row>
    <row r="192" spans="1:7" x14ac:dyDescent="0.25">
      <c r="A192" s="2" t="s">
        <v>365</v>
      </c>
      <c r="B192" s="3" t="s">
        <v>283</v>
      </c>
      <c r="C192" s="4" t="s">
        <v>366</v>
      </c>
      <c r="D192" s="5">
        <v>2964.42</v>
      </c>
      <c r="E192" s="5">
        <v>0</v>
      </c>
      <c r="F192" s="5">
        <v>0</v>
      </c>
      <c r="G192" s="5">
        <f t="shared" si="2"/>
        <v>2964.42</v>
      </c>
    </row>
    <row r="193" spans="1:7" x14ac:dyDescent="0.25">
      <c r="A193" s="2" t="s">
        <v>363</v>
      </c>
      <c r="B193" s="3" t="s">
        <v>283</v>
      </c>
      <c r="C193" s="4" t="s">
        <v>364</v>
      </c>
      <c r="D193" s="5">
        <v>7487.37</v>
      </c>
      <c r="E193" s="5">
        <v>0</v>
      </c>
      <c r="F193" s="5">
        <v>0</v>
      </c>
      <c r="G193" s="5">
        <f t="shared" si="2"/>
        <v>7487.37</v>
      </c>
    </row>
    <row r="194" spans="1:7" x14ac:dyDescent="0.25">
      <c r="A194" s="2" t="s">
        <v>361</v>
      </c>
      <c r="B194" s="3" t="s">
        <v>283</v>
      </c>
      <c r="C194" s="4" t="s">
        <v>362</v>
      </c>
      <c r="D194" s="5">
        <v>959.88</v>
      </c>
      <c r="E194" s="5">
        <v>0</v>
      </c>
      <c r="F194" s="5">
        <v>0</v>
      </c>
      <c r="G194" s="5">
        <f t="shared" si="2"/>
        <v>959.88</v>
      </c>
    </row>
    <row r="195" spans="1:7" x14ac:dyDescent="0.25">
      <c r="A195" s="2" t="s">
        <v>359</v>
      </c>
      <c r="B195" s="3" t="s">
        <v>283</v>
      </c>
      <c r="C195" s="4" t="s">
        <v>360</v>
      </c>
      <c r="D195" s="5">
        <v>3776.76</v>
      </c>
      <c r="E195" s="5">
        <v>0</v>
      </c>
      <c r="F195" s="5">
        <v>0</v>
      </c>
      <c r="G195" s="5">
        <f t="shared" si="2"/>
        <v>3776.76</v>
      </c>
    </row>
    <row r="196" spans="1:7" x14ac:dyDescent="0.25">
      <c r="A196" s="2" t="s">
        <v>357</v>
      </c>
      <c r="B196" s="3" t="s">
        <v>283</v>
      </c>
      <c r="C196" s="4" t="s">
        <v>358</v>
      </c>
      <c r="D196" s="5">
        <v>261</v>
      </c>
      <c r="E196" s="5">
        <v>0</v>
      </c>
      <c r="F196" s="5">
        <v>0</v>
      </c>
      <c r="G196" s="5">
        <f t="shared" si="2"/>
        <v>261</v>
      </c>
    </row>
    <row r="197" spans="1:7" x14ac:dyDescent="0.25">
      <c r="A197" s="2" t="s">
        <v>355</v>
      </c>
      <c r="B197" s="3" t="s">
        <v>283</v>
      </c>
      <c r="C197" s="4" t="s">
        <v>356</v>
      </c>
      <c r="D197" s="5">
        <v>1047.2</v>
      </c>
      <c r="E197" s="5">
        <v>0</v>
      </c>
      <c r="F197" s="5">
        <v>0</v>
      </c>
      <c r="G197" s="5">
        <f t="shared" si="2"/>
        <v>1047.2</v>
      </c>
    </row>
    <row r="198" spans="1:7" x14ac:dyDescent="0.25">
      <c r="A198" s="2" t="s">
        <v>353</v>
      </c>
      <c r="B198" s="3" t="s">
        <v>283</v>
      </c>
      <c r="C198" s="4" t="s">
        <v>354</v>
      </c>
      <c r="D198" s="5">
        <v>997.04</v>
      </c>
      <c r="E198" s="5">
        <v>0</v>
      </c>
      <c r="F198" s="5">
        <v>0</v>
      </c>
      <c r="G198" s="5">
        <f t="shared" si="2"/>
        <v>997.04</v>
      </c>
    </row>
    <row r="199" spans="1:7" x14ac:dyDescent="0.25">
      <c r="A199" s="2" t="s">
        <v>351</v>
      </c>
      <c r="B199" s="3" t="s">
        <v>283</v>
      </c>
      <c r="C199" s="4" t="s">
        <v>352</v>
      </c>
      <c r="D199" s="5">
        <v>853.81</v>
      </c>
      <c r="E199" s="5">
        <v>0</v>
      </c>
      <c r="F199" s="5">
        <v>0</v>
      </c>
      <c r="G199" s="5">
        <f t="shared" si="2"/>
        <v>853.81</v>
      </c>
    </row>
    <row r="200" spans="1:7" x14ac:dyDescent="0.25">
      <c r="A200" s="2" t="s">
        <v>349</v>
      </c>
      <c r="B200" s="3" t="s">
        <v>283</v>
      </c>
      <c r="C200" s="4" t="s">
        <v>350</v>
      </c>
      <c r="D200" s="5">
        <v>2583.83</v>
      </c>
      <c r="E200" s="5">
        <v>0</v>
      </c>
      <c r="F200" s="5">
        <v>0</v>
      </c>
      <c r="G200" s="5">
        <f t="shared" si="2"/>
        <v>2583.83</v>
      </c>
    </row>
    <row r="201" spans="1:7" x14ac:dyDescent="0.25">
      <c r="A201" s="2" t="s">
        <v>347</v>
      </c>
      <c r="B201" s="3" t="s">
        <v>283</v>
      </c>
      <c r="C201" s="4" t="s">
        <v>348</v>
      </c>
      <c r="D201" s="5">
        <v>1136.08</v>
      </c>
      <c r="E201" s="5">
        <v>0</v>
      </c>
      <c r="F201" s="5">
        <v>0</v>
      </c>
      <c r="G201" s="5">
        <f t="shared" si="2"/>
        <v>1136.08</v>
      </c>
    </row>
    <row r="202" spans="1:7" x14ac:dyDescent="0.25">
      <c r="A202" s="2" t="s">
        <v>345</v>
      </c>
      <c r="B202" s="3" t="s">
        <v>283</v>
      </c>
      <c r="C202" s="4" t="s">
        <v>346</v>
      </c>
      <c r="D202" s="5">
        <v>0</v>
      </c>
      <c r="E202" s="5">
        <v>8177579.8499999996</v>
      </c>
      <c r="F202" s="5">
        <v>0</v>
      </c>
      <c r="G202" s="5">
        <f t="shared" si="2"/>
        <v>8177579.8499999996</v>
      </c>
    </row>
    <row r="203" spans="1:7" x14ac:dyDescent="0.25">
      <c r="A203" s="2" t="s">
        <v>343</v>
      </c>
      <c r="B203" s="3" t="s">
        <v>283</v>
      </c>
      <c r="C203" s="4" t="s">
        <v>344</v>
      </c>
      <c r="D203" s="5">
        <v>205.18</v>
      </c>
      <c r="E203" s="5">
        <v>0</v>
      </c>
      <c r="F203" s="5">
        <v>0</v>
      </c>
      <c r="G203" s="5">
        <f t="shared" si="2"/>
        <v>205.18</v>
      </c>
    </row>
    <row r="204" spans="1:7" x14ac:dyDescent="0.25">
      <c r="A204" s="2" t="s">
        <v>341</v>
      </c>
      <c r="B204" s="3" t="s">
        <v>283</v>
      </c>
      <c r="C204" s="4" t="s">
        <v>342</v>
      </c>
      <c r="D204" s="5">
        <v>5808</v>
      </c>
      <c r="E204" s="5">
        <v>0</v>
      </c>
      <c r="F204" s="5">
        <v>0</v>
      </c>
      <c r="G204" s="5">
        <f t="shared" ref="G204:G233" si="3">SUM(D204:F204)</f>
        <v>5808</v>
      </c>
    </row>
    <row r="205" spans="1:7" x14ac:dyDescent="0.25">
      <c r="A205" s="2" t="s">
        <v>339</v>
      </c>
      <c r="B205" s="3" t="s">
        <v>283</v>
      </c>
      <c r="C205" s="4" t="s">
        <v>340</v>
      </c>
      <c r="D205" s="5">
        <v>9600</v>
      </c>
      <c r="E205" s="5">
        <v>0</v>
      </c>
      <c r="F205" s="5">
        <v>0</v>
      </c>
      <c r="G205" s="5">
        <f t="shared" si="3"/>
        <v>9600</v>
      </c>
    </row>
    <row r="206" spans="1:7" x14ac:dyDescent="0.25">
      <c r="A206" s="2" t="s">
        <v>337</v>
      </c>
      <c r="B206" s="3" t="s">
        <v>283</v>
      </c>
      <c r="C206" s="4" t="s">
        <v>338</v>
      </c>
      <c r="D206" s="5">
        <v>1832.81</v>
      </c>
      <c r="E206" s="5">
        <v>0</v>
      </c>
      <c r="F206" s="5">
        <v>0</v>
      </c>
      <c r="G206" s="5">
        <f t="shared" si="3"/>
        <v>1832.81</v>
      </c>
    </row>
    <row r="207" spans="1:7" x14ac:dyDescent="0.25">
      <c r="A207" s="2" t="s">
        <v>335</v>
      </c>
      <c r="B207" s="3" t="s">
        <v>283</v>
      </c>
      <c r="C207" s="4" t="s">
        <v>336</v>
      </c>
      <c r="D207" s="5">
        <v>99.21</v>
      </c>
      <c r="E207" s="5">
        <v>0</v>
      </c>
      <c r="F207" s="5">
        <v>0</v>
      </c>
      <c r="G207" s="5">
        <f t="shared" si="3"/>
        <v>99.21</v>
      </c>
    </row>
    <row r="208" spans="1:7" x14ac:dyDescent="0.25">
      <c r="A208" s="2" t="s">
        <v>333</v>
      </c>
      <c r="B208" s="3" t="s">
        <v>283</v>
      </c>
      <c r="C208" s="4" t="s">
        <v>334</v>
      </c>
      <c r="D208" s="5">
        <v>1185</v>
      </c>
      <c r="E208" s="5">
        <v>0</v>
      </c>
      <c r="F208" s="5">
        <v>0</v>
      </c>
      <c r="G208" s="5">
        <f t="shared" si="3"/>
        <v>1185</v>
      </c>
    </row>
    <row r="209" spans="1:7" x14ac:dyDescent="0.25">
      <c r="A209" s="2" t="s">
        <v>331</v>
      </c>
      <c r="B209" s="3" t="s">
        <v>283</v>
      </c>
      <c r="C209" s="4" t="s">
        <v>332</v>
      </c>
      <c r="D209" s="5">
        <v>564.72</v>
      </c>
      <c r="E209" s="5">
        <v>0</v>
      </c>
      <c r="F209" s="5">
        <v>0</v>
      </c>
      <c r="G209" s="5">
        <f t="shared" si="3"/>
        <v>564.72</v>
      </c>
    </row>
    <row r="210" spans="1:7" x14ac:dyDescent="0.25">
      <c r="A210" s="2" t="s">
        <v>329</v>
      </c>
      <c r="B210" s="3" t="s">
        <v>283</v>
      </c>
      <c r="C210" s="4" t="s">
        <v>330</v>
      </c>
      <c r="D210" s="5">
        <v>0</v>
      </c>
      <c r="E210" s="5">
        <v>89505</v>
      </c>
      <c r="F210" s="5">
        <v>0</v>
      </c>
      <c r="G210" s="5">
        <f t="shared" si="3"/>
        <v>89505</v>
      </c>
    </row>
    <row r="211" spans="1:7" x14ac:dyDescent="0.25">
      <c r="A211" s="2" t="s">
        <v>327</v>
      </c>
      <c r="B211" s="3" t="s">
        <v>283</v>
      </c>
      <c r="C211" s="4" t="s">
        <v>328</v>
      </c>
      <c r="D211" s="5">
        <v>1425</v>
      </c>
      <c r="E211" s="5">
        <v>0</v>
      </c>
      <c r="F211" s="5">
        <v>0</v>
      </c>
      <c r="G211" s="5">
        <f t="shared" si="3"/>
        <v>1425</v>
      </c>
    </row>
    <row r="212" spans="1:7" x14ac:dyDescent="0.25">
      <c r="A212" s="2" t="s">
        <v>325</v>
      </c>
      <c r="B212" s="3" t="s">
        <v>283</v>
      </c>
      <c r="C212" s="4" t="s">
        <v>326</v>
      </c>
      <c r="D212" s="5">
        <v>561.36</v>
      </c>
      <c r="E212" s="5">
        <v>0</v>
      </c>
      <c r="F212" s="5">
        <v>0</v>
      </c>
      <c r="G212" s="5">
        <f t="shared" si="3"/>
        <v>561.36</v>
      </c>
    </row>
    <row r="213" spans="1:7" x14ac:dyDescent="0.25">
      <c r="A213" s="2" t="s">
        <v>323</v>
      </c>
      <c r="B213" s="3" t="s">
        <v>283</v>
      </c>
      <c r="C213" s="4" t="s">
        <v>324</v>
      </c>
      <c r="D213" s="5">
        <v>1432.14</v>
      </c>
      <c r="E213" s="5">
        <v>0</v>
      </c>
      <c r="F213" s="5">
        <v>0</v>
      </c>
      <c r="G213" s="5">
        <f t="shared" si="3"/>
        <v>1432.14</v>
      </c>
    </row>
    <row r="214" spans="1:7" x14ac:dyDescent="0.25">
      <c r="A214" s="2" t="s">
        <v>321</v>
      </c>
      <c r="B214" s="3" t="s">
        <v>283</v>
      </c>
      <c r="C214" s="4" t="s">
        <v>322</v>
      </c>
      <c r="D214" s="5">
        <v>8639.18</v>
      </c>
      <c r="E214" s="5">
        <v>0</v>
      </c>
      <c r="F214" s="5">
        <v>0</v>
      </c>
      <c r="G214" s="5">
        <f t="shared" si="3"/>
        <v>8639.18</v>
      </c>
    </row>
    <row r="215" spans="1:7" x14ac:dyDescent="0.25">
      <c r="A215" s="2" t="s">
        <v>319</v>
      </c>
      <c r="B215" s="3" t="s">
        <v>283</v>
      </c>
      <c r="C215" s="4" t="s">
        <v>320</v>
      </c>
      <c r="D215" s="5">
        <v>1200</v>
      </c>
      <c r="E215" s="5">
        <v>0</v>
      </c>
      <c r="F215" s="5">
        <v>0</v>
      </c>
      <c r="G215" s="5">
        <f t="shared" si="3"/>
        <v>1200</v>
      </c>
    </row>
    <row r="216" spans="1:7" x14ac:dyDescent="0.25">
      <c r="A216" s="2" t="s">
        <v>317</v>
      </c>
      <c r="B216" s="3" t="s">
        <v>283</v>
      </c>
      <c r="C216" s="4" t="s">
        <v>318</v>
      </c>
      <c r="D216" s="5">
        <v>13568.25</v>
      </c>
      <c r="E216" s="5">
        <v>0</v>
      </c>
      <c r="F216" s="5">
        <v>0</v>
      </c>
      <c r="G216" s="5">
        <f t="shared" si="3"/>
        <v>13568.25</v>
      </c>
    </row>
    <row r="217" spans="1:7" x14ac:dyDescent="0.25">
      <c r="A217" s="2" t="s">
        <v>315</v>
      </c>
      <c r="B217" s="3" t="s">
        <v>283</v>
      </c>
      <c r="C217" s="4" t="s">
        <v>316</v>
      </c>
      <c r="D217" s="5">
        <v>0</v>
      </c>
      <c r="E217" s="5">
        <v>25475.33</v>
      </c>
      <c r="F217" s="5">
        <v>0</v>
      </c>
      <c r="G217" s="5">
        <f t="shared" si="3"/>
        <v>25475.33</v>
      </c>
    </row>
    <row r="218" spans="1:7" x14ac:dyDescent="0.25">
      <c r="A218" s="2" t="s">
        <v>313</v>
      </c>
      <c r="B218" s="3" t="s">
        <v>283</v>
      </c>
      <c r="C218" s="4" t="s">
        <v>314</v>
      </c>
      <c r="D218" s="5">
        <v>5483.17</v>
      </c>
      <c r="E218" s="5">
        <v>0</v>
      </c>
      <c r="F218" s="5">
        <v>0</v>
      </c>
      <c r="G218" s="5">
        <f t="shared" si="3"/>
        <v>5483.17</v>
      </c>
    </row>
    <row r="219" spans="1:7" x14ac:dyDescent="0.25">
      <c r="A219" s="2" t="s">
        <v>311</v>
      </c>
      <c r="B219" s="3" t="s">
        <v>283</v>
      </c>
      <c r="C219" s="4" t="s">
        <v>312</v>
      </c>
      <c r="D219" s="5">
        <v>55388.03</v>
      </c>
      <c r="E219" s="5">
        <v>23085.13</v>
      </c>
      <c r="F219" s="5">
        <v>0</v>
      </c>
      <c r="G219" s="5">
        <f t="shared" si="3"/>
        <v>78473.16</v>
      </c>
    </row>
    <row r="220" spans="1:7" x14ac:dyDescent="0.25">
      <c r="A220" s="2" t="s">
        <v>309</v>
      </c>
      <c r="B220" s="3" t="s">
        <v>283</v>
      </c>
      <c r="C220" s="4" t="s">
        <v>310</v>
      </c>
      <c r="D220" s="5">
        <v>14052.67</v>
      </c>
      <c r="E220" s="5">
        <v>0</v>
      </c>
      <c r="F220" s="5">
        <v>0</v>
      </c>
      <c r="G220" s="5">
        <f t="shared" si="3"/>
        <v>14052.67</v>
      </c>
    </row>
    <row r="221" spans="1:7" x14ac:dyDescent="0.25">
      <c r="A221" s="2" t="s">
        <v>307</v>
      </c>
      <c r="B221" s="3" t="s">
        <v>283</v>
      </c>
      <c r="C221" s="4" t="s">
        <v>308</v>
      </c>
      <c r="D221" s="5">
        <v>1772.93</v>
      </c>
      <c r="E221" s="5">
        <v>0</v>
      </c>
      <c r="F221" s="5">
        <v>0</v>
      </c>
      <c r="G221" s="5">
        <f t="shared" si="3"/>
        <v>1772.93</v>
      </c>
    </row>
    <row r="222" spans="1:7" x14ac:dyDescent="0.25">
      <c r="A222" s="2" t="s">
        <v>305</v>
      </c>
      <c r="B222" s="3" t="s">
        <v>283</v>
      </c>
      <c r="C222" s="4" t="s">
        <v>306</v>
      </c>
      <c r="D222" s="5">
        <v>17236.89</v>
      </c>
      <c r="E222" s="5">
        <v>0</v>
      </c>
      <c r="F222" s="5">
        <v>0</v>
      </c>
      <c r="G222" s="5">
        <f t="shared" si="3"/>
        <v>17236.89</v>
      </c>
    </row>
    <row r="223" spans="1:7" x14ac:dyDescent="0.25">
      <c r="A223" s="2" t="s">
        <v>303</v>
      </c>
      <c r="B223" s="3" t="s">
        <v>283</v>
      </c>
      <c r="C223" s="4" t="s">
        <v>304</v>
      </c>
      <c r="D223" s="5">
        <v>7079.05</v>
      </c>
      <c r="E223" s="5">
        <v>0</v>
      </c>
      <c r="F223" s="5">
        <v>0</v>
      </c>
      <c r="G223" s="5">
        <f t="shared" si="3"/>
        <v>7079.05</v>
      </c>
    </row>
    <row r="224" spans="1:7" x14ac:dyDescent="0.25">
      <c r="A224" s="2" t="s">
        <v>301</v>
      </c>
      <c r="B224" s="3" t="s">
        <v>283</v>
      </c>
      <c r="C224" s="4" t="s">
        <v>302</v>
      </c>
      <c r="D224" s="5">
        <v>84723.34</v>
      </c>
      <c r="E224" s="5">
        <v>0</v>
      </c>
      <c r="F224" s="5">
        <v>0</v>
      </c>
      <c r="G224" s="5">
        <f t="shared" si="3"/>
        <v>84723.34</v>
      </c>
    </row>
    <row r="225" spans="1:7" x14ac:dyDescent="0.25">
      <c r="A225" s="2" t="s">
        <v>299</v>
      </c>
      <c r="B225" s="3" t="s">
        <v>283</v>
      </c>
      <c r="C225" s="4" t="s">
        <v>300</v>
      </c>
      <c r="D225" s="5">
        <v>1575</v>
      </c>
      <c r="E225" s="5">
        <v>0</v>
      </c>
      <c r="F225" s="5">
        <v>0</v>
      </c>
      <c r="G225" s="5">
        <f t="shared" si="3"/>
        <v>1575</v>
      </c>
    </row>
    <row r="226" spans="1:7" x14ac:dyDescent="0.25">
      <c r="A226" s="2" t="s">
        <v>297</v>
      </c>
      <c r="B226" s="3" t="s">
        <v>283</v>
      </c>
      <c r="C226" s="4" t="s">
        <v>298</v>
      </c>
      <c r="D226" s="5">
        <v>1275</v>
      </c>
      <c r="E226" s="5">
        <v>0</v>
      </c>
      <c r="F226" s="5">
        <v>0</v>
      </c>
      <c r="G226" s="5">
        <f t="shared" si="3"/>
        <v>1275</v>
      </c>
    </row>
    <row r="227" spans="1:7" x14ac:dyDescent="0.25">
      <c r="A227" s="2" t="s">
        <v>295</v>
      </c>
      <c r="B227" s="3" t="s">
        <v>283</v>
      </c>
      <c r="C227" s="4" t="s">
        <v>296</v>
      </c>
      <c r="D227" s="5">
        <v>0</v>
      </c>
      <c r="E227" s="5">
        <v>169043.75</v>
      </c>
      <c r="F227" s="5">
        <v>0</v>
      </c>
      <c r="G227" s="5">
        <f t="shared" si="3"/>
        <v>169043.75</v>
      </c>
    </row>
    <row r="228" spans="1:7" x14ac:dyDescent="0.25">
      <c r="A228" s="2" t="s">
        <v>293</v>
      </c>
      <c r="B228" s="3" t="s">
        <v>283</v>
      </c>
      <c r="C228" s="4" t="s">
        <v>294</v>
      </c>
      <c r="D228" s="5">
        <v>2852.93</v>
      </c>
      <c r="E228" s="5">
        <v>0</v>
      </c>
      <c r="F228" s="5">
        <v>0</v>
      </c>
      <c r="G228" s="5">
        <f t="shared" si="3"/>
        <v>2852.93</v>
      </c>
    </row>
    <row r="229" spans="1:7" x14ac:dyDescent="0.25">
      <c r="A229" s="2" t="s">
        <v>291</v>
      </c>
      <c r="B229" s="3" t="s">
        <v>283</v>
      </c>
      <c r="C229" s="4" t="s">
        <v>292</v>
      </c>
      <c r="D229" s="5">
        <v>8165.61</v>
      </c>
      <c r="E229" s="5">
        <v>0</v>
      </c>
      <c r="F229" s="5">
        <v>0</v>
      </c>
      <c r="G229" s="5">
        <f t="shared" si="3"/>
        <v>8165.61</v>
      </c>
    </row>
    <row r="230" spans="1:7" x14ac:dyDescent="0.25">
      <c r="A230" s="2" t="s">
        <v>289</v>
      </c>
      <c r="B230" s="3" t="s">
        <v>283</v>
      </c>
      <c r="C230" s="4" t="s">
        <v>290</v>
      </c>
      <c r="D230" s="5">
        <v>1232.94</v>
      </c>
      <c r="E230" s="5">
        <v>0</v>
      </c>
      <c r="F230" s="5">
        <v>0</v>
      </c>
      <c r="G230" s="5">
        <f t="shared" si="3"/>
        <v>1232.94</v>
      </c>
    </row>
    <row r="231" spans="1:7" x14ac:dyDescent="0.25">
      <c r="A231" s="2" t="s">
        <v>287</v>
      </c>
      <c r="B231" s="3" t="s">
        <v>283</v>
      </c>
      <c r="C231" s="4" t="s">
        <v>288</v>
      </c>
      <c r="D231" s="5">
        <v>72522.91</v>
      </c>
      <c r="E231" s="5">
        <v>807184.97</v>
      </c>
      <c r="F231" s="5">
        <v>0</v>
      </c>
      <c r="G231" s="5">
        <f t="shared" si="3"/>
        <v>879707.88</v>
      </c>
    </row>
    <row r="232" spans="1:7" x14ac:dyDescent="0.25">
      <c r="A232" s="2" t="s">
        <v>285</v>
      </c>
      <c r="B232" s="3" t="s">
        <v>283</v>
      </c>
      <c r="C232" s="4" t="s">
        <v>286</v>
      </c>
      <c r="D232" s="5">
        <v>351940.08</v>
      </c>
      <c r="E232" s="5">
        <v>0</v>
      </c>
      <c r="F232" s="5">
        <v>0</v>
      </c>
      <c r="G232" s="5">
        <f t="shared" si="3"/>
        <v>351940.08</v>
      </c>
    </row>
    <row r="233" spans="1:7" x14ac:dyDescent="0.25">
      <c r="A233" s="2" t="s">
        <v>282</v>
      </c>
      <c r="B233" s="3" t="s">
        <v>283</v>
      </c>
      <c r="C233" s="4" t="s">
        <v>284</v>
      </c>
      <c r="D233" s="5">
        <v>16943.52</v>
      </c>
      <c r="E233" s="5">
        <v>0</v>
      </c>
      <c r="F233" s="5">
        <v>0</v>
      </c>
      <c r="G233" s="5">
        <f t="shared" si="3"/>
        <v>16943.52</v>
      </c>
    </row>
    <row r="234" spans="1:7" x14ac:dyDescent="0.25">
      <c r="A234" s="2" t="s">
        <v>250</v>
      </c>
      <c r="B234" s="6" t="s">
        <v>471</v>
      </c>
      <c r="C234" s="4" t="s">
        <v>250</v>
      </c>
      <c r="D234" s="7">
        <f>SUM(D140:D233)</f>
        <v>2050065.6699999995</v>
      </c>
      <c r="E234" s="7">
        <f t="shared" ref="E234:G234" si="4">SUM(E140:E233)</f>
        <v>23431639.149999999</v>
      </c>
      <c r="F234" s="7">
        <f t="shared" si="4"/>
        <v>0</v>
      </c>
      <c r="G234" s="7">
        <f t="shared" si="4"/>
        <v>25481704.82</v>
      </c>
    </row>
    <row r="235" spans="1:7" x14ac:dyDescent="0.25">
      <c r="A235" s="2" t="s">
        <v>472</v>
      </c>
      <c r="B235" s="3" t="s">
        <v>473</v>
      </c>
      <c r="C235" s="4" t="s">
        <v>474</v>
      </c>
      <c r="D235" s="5">
        <v>8298.93</v>
      </c>
      <c r="E235" s="5">
        <v>0</v>
      </c>
      <c r="F235" s="5">
        <v>0</v>
      </c>
      <c r="G235" s="5">
        <f>SUM(D235:F235)</f>
        <v>8298.93</v>
      </c>
    </row>
    <row r="236" spans="1:7" x14ac:dyDescent="0.25">
      <c r="A236" s="2" t="s">
        <v>475</v>
      </c>
      <c r="B236" s="3" t="s">
        <v>473</v>
      </c>
      <c r="C236" s="4" t="s">
        <v>476</v>
      </c>
      <c r="D236" s="5">
        <v>17911.7</v>
      </c>
      <c r="E236" s="5">
        <v>0</v>
      </c>
      <c r="F236" s="5">
        <v>0</v>
      </c>
      <c r="G236" s="5">
        <f t="shared" ref="G236:G262" si="5">SUM(D236:F236)</f>
        <v>17911.7</v>
      </c>
    </row>
    <row r="237" spans="1:7" x14ac:dyDescent="0.25">
      <c r="A237" s="2" t="s">
        <v>477</v>
      </c>
      <c r="B237" s="3" t="s">
        <v>473</v>
      </c>
      <c r="C237" s="4" t="s">
        <v>478</v>
      </c>
      <c r="D237" s="5">
        <v>484154.42</v>
      </c>
      <c r="E237" s="5">
        <f>14232910.44+21651.2</f>
        <v>14254561.639999999</v>
      </c>
      <c r="F237" s="5">
        <v>0</v>
      </c>
      <c r="G237" s="5">
        <f t="shared" si="5"/>
        <v>14738716.059999999</v>
      </c>
    </row>
    <row r="238" spans="1:7" x14ac:dyDescent="0.25">
      <c r="A238" s="2" t="s">
        <v>479</v>
      </c>
      <c r="B238" s="3" t="s">
        <v>473</v>
      </c>
      <c r="C238" s="4" t="s">
        <v>480</v>
      </c>
      <c r="D238" s="5">
        <v>7490730.3799999999</v>
      </c>
      <c r="E238" s="5">
        <f>2108324.68+1862507.23</f>
        <v>3970831.91</v>
      </c>
      <c r="F238" s="5">
        <v>0</v>
      </c>
      <c r="G238" s="5">
        <f t="shared" si="5"/>
        <v>11461562.289999999</v>
      </c>
    </row>
    <row r="239" spans="1:7" x14ac:dyDescent="0.25">
      <c r="A239" s="2" t="s">
        <v>481</v>
      </c>
      <c r="B239" s="3" t="s">
        <v>473</v>
      </c>
      <c r="C239" s="4" t="s">
        <v>482</v>
      </c>
      <c r="D239" s="5">
        <v>1804866.29</v>
      </c>
      <c r="E239" s="5">
        <v>9590.3700000000008</v>
      </c>
      <c r="F239" s="5">
        <v>0</v>
      </c>
      <c r="G239" s="5">
        <f t="shared" si="5"/>
        <v>1814456.6600000001</v>
      </c>
    </row>
    <row r="240" spans="1:7" x14ac:dyDescent="0.25">
      <c r="A240" s="2" t="s">
        <v>483</v>
      </c>
      <c r="B240" s="3" t="s">
        <v>473</v>
      </c>
      <c r="C240" s="4" t="s">
        <v>484</v>
      </c>
      <c r="D240" s="5">
        <v>30271049.469999999</v>
      </c>
      <c r="E240" s="5">
        <v>0</v>
      </c>
      <c r="F240" s="5">
        <v>0</v>
      </c>
      <c r="G240" s="5">
        <f t="shared" si="5"/>
        <v>30271049.469999999</v>
      </c>
    </row>
    <row r="241" spans="1:7" x14ac:dyDescent="0.25">
      <c r="A241" s="2" t="s">
        <v>485</v>
      </c>
      <c r="B241" s="3" t="s">
        <v>473</v>
      </c>
      <c r="C241" s="4" t="s">
        <v>486</v>
      </c>
      <c r="D241" s="5">
        <v>71238.649999999994</v>
      </c>
      <c r="E241" s="5">
        <v>0</v>
      </c>
      <c r="F241" s="5">
        <v>0</v>
      </c>
      <c r="G241" s="5">
        <f t="shared" si="5"/>
        <v>71238.649999999994</v>
      </c>
    </row>
    <row r="242" spans="1:7" x14ac:dyDescent="0.25">
      <c r="A242" s="2" t="s">
        <v>487</v>
      </c>
      <c r="B242" s="3" t="s">
        <v>473</v>
      </c>
      <c r="C242" s="4" t="s">
        <v>488</v>
      </c>
      <c r="D242" s="5">
        <v>12614.4</v>
      </c>
      <c r="E242" s="5">
        <v>0</v>
      </c>
      <c r="F242" s="5">
        <v>0</v>
      </c>
      <c r="G242" s="5">
        <f t="shared" si="5"/>
        <v>12614.4</v>
      </c>
    </row>
    <row r="243" spans="1:7" x14ac:dyDescent="0.25">
      <c r="A243" s="2" t="s">
        <v>489</v>
      </c>
      <c r="B243" s="3" t="s">
        <v>473</v>
      </c>
      <c r="C243" s="4" t="s">
        <v>490</v>
      </c>
      <c r="D243" s="5">
        <v>522.44000000000005</v>
      </c>
      <c r="E243" s="5">
        <v>0</v>
      </c>
      <c r="F243" s="5">
        <v>0</v>
      </c>
      <c r="G243" s="5">
        <f t="shared" si="5"/>
        <v>522.44000000000005</v>
      </c>
    </row>
    <row r="244" spans="1:7" x14ac:dyDescent="0.25">
      <c r="A244" s="2" t="s">
        <v>491</v>
      </c>
      <c r="B244" s="3" t="s">
        <v>473</v>
      </c>
      <c r="C244" s="4" t="s">
        <v>492</v>
      </c>
      <c r="D244" s="5">
        <v>32661.919999999998</v>
      </c>
      <c r="E244" s="5">
        <v>0</v>
      </c>
      <c r="F244" s="5">
        <v>0</v>
      </c>
      <c r="G244" s="5">
        <f t="shared" si="5"/>
        <v>32661.919999999998</v>
      </c>
    </row>
    <row r="245" spans="1:7" x14ac:dyDescent="0.25">
      <c r="A245" s="2" t="s">
        <v>493</v>
      </c>
      <c r="B245" s="3" t="s">
        <v>473</v>
      </c>
      <c r="C245" s="4" t="s">
        <v>494</v>
      </c>
      <c r="D245" s="5">
        <v>3648.12</v>
      </c>
      <c r="E245" s="5">
        <v>0</v>
      </c>
      <c r="F245" s="5">
        <v>0</v>
      </c>
      <c r="G245" s="5">
        <f t="shared" si="5"/>
        <v>3648.12</v>
      </c>
    </row>
    <row r="246" spans="1:7" x14ac:dyDescent="0.25">
      <c r="A246" s="2" t="s">
        <v>495</v>
      </c>
      <c r="B246" s="3" t="s">
        <v>473</v>
      </c>
      <c r="C246" s="4" t="s">
        <v>496</v>
      </c>
      <c r="D246" s="5">
        <v>73485.77</v>
      </c>
      <c r="E246" s="5">
        <v>3095478.35</v>
      </c>
      <c r="F246" s="5">
        <v>0</v>
      </c>
      <c r="G246" s="5">
        <f t="shared" si="5"/>
        <v>3168964.12</v>
      </c>
    </row>
    <row r="247" spans="1:7" ht="25.5" x14ac:dyDescent="0.25">
      <c r="A247" s="2" t="s">
        <v>497</v>
      </c>
      <c r="B247" s="3" t="s">
        <v>473</v>
      </c>
      <c r="C247" s="4" t="s">
        <v>498</v>
      </c>
      <c r="D247" s="5">
        <v>326791.3</v>
      </c>
      <c r="E247" s="5">
        <v>0</v>
      </c>
      <c r="F247" s="5">
        <v>0</v>
      </c>
      <c r="G247" s="5">
        <f t="shared" si="5"/>
        <v>326791.3</v>
      </c>
    </row>
    <row r="248" spans="1:7" x14ac:dyDescent="0.25">
      <c r="A248" s="2" t="s">
        <v>499</v>
      </c>
      <c r="B248" s="3" t="s">
        <v>473</v>
      </c>
      <c r="C248" s="4" t="s">
        <v>500</v>
      </c>
      <c r="D248" s="5">
        <v>2258.5500000000002</v>
      </c>
      <c r="E248" s="5">
        <v>0</v>
      </c>
      <c r="F248" s="5">
        <v>0</v>
      </c>
      <c r="G248" s="5">
        <f t="shared" si="5"/>
        <v>2258.5500000000002</v>
      </c>
    </row>
    <row r="249" spans="1:7" x14ac:dyDescent="0.25">
      <c r="A249" s="2" t="s">
        <v>501</v>
      </c>
      <c r="B249" s="3" t="s">
        <v>473</v>
      </c>
      <c r="C249" s="4" t="s">
        <v>502</v>
      </c>
      <c r="D249" s="5">
        <v>94437.54</v>
      </c>
      <c r="E249" s="5">
        <v>23541.87</v>
      </c>
      <c r="F249" s="5">
        <v>0</v>
      </c>
      <c r="G249" s="5">
        <f t="shared" si="5"/>
        <v>117979.40999999999</v>
      </c>
    </row>
    <row r="250" spans="1:7" x14ac:dyDescent="0.25">
      <c r="A250" s="2" t="s">
        <v>503</v>
      </c>
      <c r="B250" s="3" t="s">
        <v>473</v>
      </c>
      <c r="C250" s="4" t="s">
        <v>504</v>
      </c>
      <c r="D250" s="5">
        <v>2232</v>
      </c>
      <c r="E250" s="5">
        <v>0</v>
      </c>
      <c r="F250" s="5">
        <v>0</v>
      </c>
      <c r="G250" s="5">
        <f t="shared" si="5"/>
        <v>2232</v>
      </c>
    </row>
    <row r="251" spans="1:7" x14ac:dyDescent="0.25">
      <c r="A251" s="2" t="s">
        <v>505</v>
      </c>
      <c r="B251" s="3" t="s">
        <v>473</v>
      </c>
      <c r="C251" s="4" t="s">
        <v>506</v>
      </c>
      <c r="D251" s="5">
        <v>55397.279999999999</v>
      </c>
      <c r="E251" s="5">
        <v>0</v>
      </c>
      <c r="F251" s="5">
        <v>0</v>
      </c>
      <c r="G251" s="5">
        <f t="shared" si="5"/>
        <v>55397.279999999999</v>
      </c>
    </row>
    <row r="252" spans="1:7" x14ac:dyDescent="0.25">
      <c r="A252" s="2" t="s">
        <v>507</v>
      </c>
      <c r="B252" s="3" t="s">
        <v>473</v>
      </c>
      <c r="C252" s="4" t="s">
        <v>508</v>
      </c>
      <c r="D252" s="5">
        <v>899.88</v>
      </c>
      <c r="E252" s="5">
        <v>0</v>
      </c>
      <c r="F252" s="5">
        <v>0</v>
      </c>
      <c r="G252" s="5">
        <f t="shared" si="5"/>
        <v>899.88</v>
      </c>
    </row>
    <row r="253" spans="1:7" x14ac:dyDescent="0.25">
      <c r="A253" s="2" t="s">
        <v>509</v>
      </c>
      <c r="B253" s="3" t="s">
        <v>473</v>
      </c>
      <c r="C253" s="4" t="s">
        <v>510</v>
      </c>
      <c r="D253" s="5">
        <v>352153.61</v>
      </c>
      <c r="E253" s="5">
        <v>738550.01</v>
      </c>
      <c r="F253" s="5">
        <v>0</v>
      </c>
      <c r="G253" s="5">
        <f t="shared" si="5"/>
        <v>1090703.6200000001</v>
      </c>
    </row>
    <row r="254" spans="1:7" x14ac:dyDescent="0.25">
      <c r="A254" s="2" t="s">
        <v>511</v>
      </c>
      <c r="B254" s="3" t="s">
        <v>473</v>
      </c>
      <c r="C254" s="4" t="s">
        <v>512</v>
      </c>
      <c r="D254" s="5">
        <v>2339.2800000000002</v>
      </c>
      <c r="E254" s="5">
        <v>0</v>
      </c>
      <c r="F254" s="5">
        <v>0</v>
      </c>
      <c r="G254" s="5">
        <f t="shared" si="5"/>
        <v>2339.2800000000002</v>
      </c>
    </row>
    <row r="255" spans="1:7" x14ac:dyDescent="0.25">
      <c r="A255" s="2" t="s">
        <v>513</v>
      </c>
      <c r="B255" s="3" t="s">
        <v>473</v>
      </c>
      <c r="C255" s="4" t="s">
        <v>514</v>
      </c>
      <c r="D255" s="5">
        <v>32789.879999999997</v>
      </c>
      <c r="E255" s="5">
        <f>104575.14+4810.63</f>
        <v>109385.77</v>
      </c>
      <c r="F255" s="5">
        <v>0</v>
      </c>
      <c r="G255" s="5">
        <f t="shared" si="5"/>
        <v>142175.65</v>
      </c>
    </row>
    <row r="256" spans="1:7" x14ac:dyDescent="0.25">
      <c r="A256" s="2" t="s">
        <v>515</v>
      </c>
      <c r="B256" s="3" t="s">
        <v>473</v>
      </c>
      <c r="C256" s="4" t="s">
        <v>516</v>
      </c>
      <c r="D256" s="5">
        <v>12351.87</v>
      </c>
      <c r="E256" s="5">
        <v>31598.94</v>
      </c>
      <c r="F256" s="5">
        <v>0</v>
      </c>
      <c r="G256" s="5">
        <f t="shared" si="5"/>
        <v>43950.81</v>
      </c>
    </row>
    <row r="257" spans="1:9" x14ac:dyDescent="0.25">
      <c r="A257" s="2" t="s">
        <v>517</v>
      </c>
      <c r="B257" s="3" t="s">
        <v>473</v>
      </c>
      <c r="C257" s="4" t="s">
        <v>518</v>
      </c>
      <c r="D257" s="5">
        <v>1257.3800000000001</v>
      </c>
      <c r="E257" s="5">
        <v>0</v>
      </c>
      <c r="F257" s="5">
        <v>0</v>
      </c>
      <c r="G257" s="5">
        <f t="shared" si="5"/>
        <v>1257.3800000000001</v>
      </c>
    </row>
    <row r="258" spans="1:9" x14ac:dyDescent="0.25">
      <c r="A258" s="2" t="s">
        <v>519</v>
      </c>
      <c r="B258" s="3" t="s">
        <v>473</v>
      </c>
      <c r="C258" s="4" t="s">
        <v>520</v>
      </c>
      <c r="D258" s="5">
        <v>5400</v>
      </c>
      <c r="E258" s="5">
        <v>0</v>
      </c>
      <c r="F258" s="5">
        <v>0</v>
      </c>
      <c r="G258" s="5">
        <f t="shared" si="5"/>
        <v>5400</v>
      </c>
    </row>
    <row r="259" spans="1:9" x14ac:dyDescent="0.25">
      <c r="A259" s="2" t="s">
        <v>521</v>
      </c>
      <c r="B259" s="3" t="s">
        <v>473</v>
      </c>
      <c r="C259" s="4" t="s">
        <v>522</v>
      </c>
      <c r="D259" s="5">
        <v>1618.37</v>
      </c>
      <c r="E259" s="5">
        <v>325295.48</v>
      </c>
      <c r="F259" s="5">
        <v>0</v>
      </c>
      <c r="G259" s="5">
        <f t="shared" si="5"/>
        <v>326913.84999999998</v>
      </c>
    </row>
    <row r="260" spans="1:9" x14ac:dyDescent="0.25">
      <c r="A260" s="2" t="s">
        <v>523</v>
      </c>
      <c r="B260" s="3" t="s">
        <v>473</v>
      </c>
      <c r="C260" s="4" t="s">
        <v>524</v>
      </c>
      <c r="D260" s="5">
        <v>1900.84</v>
      </c>
      <c r="E260" s="5">
        <v>0</v>
      </c>
      <c r="F260" s="5">
        <v>0</v>
      </c>
      <c r="G260" s="5">
        <f t="shared" si="5"/>
        <v>1900.84</v>
      </c>
    </row>
    <row r="261" spans="1:9" x14ac:dyDescent="0.25">
      <c r="A261" s="2" t="s">
        <v>525</v>
      </c>
      <c r="B261" s="3" t="s">
        <v>473</v>
      </c>
      <c r="C261" s="4" t="s">
        <v>526</v>
      </c>
      <c r="D261" s="5">
        <v>986.19</v>
      </c>
      <c r="E261" s="5">
        <v>12220096.609999999</v>
      </c>
      <c r="F261" s="5">
        <v>0</v>
      </c>
      <c r="G261" s="5">
        <f t="shared" si="5"/>
        <v>12221082.799999999</v>
      </c>
    </row>
    <row r="262" spans="1:9" x14ac:dyDescent="0.25">
      <c r="A262" s="2" t="s">
        <v>527</v>
      </c>
      <c r="B262" s="3" t="s">
        <v>473</v>
      </c>
      <c r="C262" s="4" t="s">
        <v>528</v>
      </c>
      <c r="D262" s="5">
        <v>0</v>
      </c>
      <c r="E262" s="5">
        <v>6929778.0899999999</v>
      </c>
      <c r="F262" s="5">
        <v>0</v>
      </c>
      <c r="G262" s="5">
        <f t="shared" si="5"/>
        <v>6929778.0899999999</v>
      </c>
    </row>
    <row r="263" spans="1:9" x14ac:dyDescent="0.25">
      <c r="A263" s="2" t="s">
        <v>250</v>
      </c>
      <c r="B263" s="6" t="s">
        <v>529</v>
      </c>
      <c r="C263" s="4" t="s">
        <v>250</v>
      </c>
      <c r="D263" s="7">
        <v>41163996.460000001</v>
      </c>
      <c r="E263" s="7">
        <f>SUM(E235:E262)</f>
        <v>41708709.040000007</v>
      </c>
      <c r="F263" s="7">
        <v>0</v>
      </c>
      <c r="G263" s="7">
        <f>SUM(G235:G262)</f>
        <v>82872705.5</v>
      </c>
      <c r="I263" s="11"/>
    </row>
    <row r="264" spans="1:9" x14ac:dyDescent="0.25">
      <c r="A264" s="2" t="s">
        <v>530</v>
      </c>
      <c r="B264" s="3" t="s">
        <v>531</v>
      </c>
      <c r="C264" s="4" t="s">
        <v>532</v>
      </c>
      <c r="D264" s="5">
        <v>525.71</v>
      </c>
      <c r="E264" s="5">
        <v>0</v>
      </c>
      <c r="F264" s="5">
        <v>0</v>
      </c>
      <c r="G264" s="5">
        <f>SUM(D264:F264)</f>
        <v>525.71</v>
      </c>
    </row>
    <row r="265" spans="1:9" x14ac:dyDescent="0.25">
      <c r="A265" s="2" t="s">
        <v>533</v>
      </c>
      <c r="B265" s="3" t="s">
        <v>531</v>
      </c>
      <c r="C265" s="4" t="s">
        <v>534</v>
      </c>
      <c r="D265" s="5">
        <v>13512.72</v>
      </c>
      <c r="E265" s="5">
        <v>0</v>
      </c>
      <c r="F265" s="5">
        <v>0</v>
      </c>
      <c r="G265" s="5">
        <f t="shared" ref="G265:G328" si="6">SUM(D265:F265)</f>
        <v>13512.72</v>
      </c>
    </row>
    <row r="266" spans="1:9" x14ac:dyDescent="0.25">
      <c r="A266" s="2" t="s">
        <v>535</v>
      </c>
      <c r="B266" s="3" t="s">
        <v>531</v>
      </c>
      <c r="C266" s="4" t="s">
        <v>536</v>
      </c>
      <c r="D266" s="5">
        <v>479.52</v>
      </c>
      <c r="E266" s="5">
        <v>0</v>
      </c>
      <c r="F266" s="5">
        <v>0</v>
      </c>
      <c r="G266" s="5">
        <f t="shared" si="6"/>
        <v>479.52</v>
      </c>
    </row>
    <row r="267" spans="1:9" x14ac:dyDescent="0.25">
      <c r="A267" s="2" t="s">
        <v>537</v>
      </c>
      <c r="B267" s="3" t="s">
        <v>531</v>
      </c>
      <c r="C267" s="4" t="s">
        <v>538</v>
      </c>
      <c r="D267" s="5">
        <v>6884.28</v>
      </c>
      <c r="E267" s="5">
        <v>0</v>
      </c>
      <c r="F267" s="5">
        <v>0</v>
      </c>
      <c r="G267" s="5">
        <f t="shared" si="6"/>
        <v>6884.28</v>
      </c>
    </row>
    <row r="268" spans="1:9" x14ac:dyDescent="0.25">
      <c r="A268" s="2" t="s">
        <v>539</v>
      </c>
      <c r="B268" s="3" t="s">
        <v>531</v>
      </c>
      <c r="C268" s="4" t="s">
        <v>540</v>
      </c>
      <c r="D268" s="5">
        <v>213.13</v>
      </c>
      <c r="E268" s="5">
        <v>0</v>
      </c>
      <c r="F268" s="5">
        <v>0</v>
      </c>
      <c r="G268" s="5">
        <f t="shared" si="6"/>
        <v>213.13</v>
      </c>
    </row>
    <row r="269" spans="1:9" x14ac:dyDescent="0.25">
      <c r="A269" s="2" t="s">
        <v>541</v>
      </c>
      <c r="B269" s="3" t="s">
        <v>531</v>
      </c>
      <c r="C269" s="4" t="s">
        <v>542</v>
      </c>
      <c r="D269" s="5">
        <v>835.88</v>
      </c>
      <c r="E269" s="5">
        <v>0</v>
      </c>
      <c r="F269" s="5">
        <v>0</v>
      </c>
      <c r="G269" s="5">
        <f t="shared" si="6"/>
        <v>835.88</v>
      </c>
    </row>
    <row r="270" spans="1:9" x14ac:dyDescent="0.25">
      <c r="A270" s="2" t="s">
        <v>543</v>
      </c>
      <c r="B270" s="3" t="s">
        <v>531</v>
      </c>
      <c r="C270" s="4" t="s">
        <v>544</v>
      </c>
      <c r="D270" s="5">
        <v>27752.2</v>
      </c>
      <c r="E270" s="5">
        <v>0</v>
      </c>
      <c r="F270" s="5">
        <v>0</v>
      </c>
      <c r="G270" s="5">
        <f t="shared" si="6"/>
        <v>27752.2</v>
      </c>
    </row>
    <row r="271" spans="1:9" x14ac:dyDescent="0.25">
      <c r="A271" s="2" t="s">
        <v>545</v>
      </c>
      <c r="B271" s="3" t="s">
        <v>531</v>
      </c>
      <c r="C271" s="4" t="s">
        <v>546</v>
      </c>
      <c r="D271" s="5">
        <v>5490.36</v>
      </c>
      <c r="E271" s="5">
        <v>0</v>
      </c>
      <c r="F271" s="5">
        <v>0</v>
      </c>
      <c r="G271" s="5">
        <f t="shared" si="6"/>
        <v>5490.36</v>
      </c>
    </row>
    <row r="272" spans="1:9" x14ac:dyDescent="0.25">
      <c r="A272" s="2" t="s">
        <v>547</v>
      </c>
      <c r="B272" s="3" t="s">
        <v>531</v>
      </c>
      <c r="C272" s="4" t="s">
        <v>548</v>
      </c>
      <c r="D272" s="5">
        <v>90275.15</v>
      </c>
      <c r="E272" s="5">
        <v>0</v>
      </c>
      <c r="F272" s="5">
        <v>0</v>
      </c>
      <c r="G272" s="5">
        <f t="shared" si="6"/>
        <v>90275.15</v>
      </c>
    </row>
    <row r="273" spans="1:7" x14ac:dyDescent="0.25">
      <c r="A273" s="2" t="s">
        <v>549</v>
      </c>
      <c r="B273" s="3" t="s">
        <v>531</v>
      </c>
      <c r="C273" s="4" t="s">
        <v>550</v>
      </c>
      <c r="D273" s="5">
        <v>179.88</v>
      </c>
      <c r="E273" s="5">
        <v>0</v>
      </c>
      <c r="F273" s="5">
        <v>0</v>
      </c>
      <c r="G273" s="5">
        <f t="shared" si="6"/>
        <v>179.88</v>
      </c>
    </row>
    <row r="274" spans="1:7" x14ac:dyDescent="0.25">
      <c r="A274" s="2" t="s">
        <v>551</v>
      </c>
      <c r="B274" s="3" t="s">
        <v>531</v>
      </c>
      <c r="C274" s="4" t="s">
        <v>552</v>
      </c>
      <c r="D274" s="5">
        <v>13606.71</v>
      </c>
      <c r="E274" s="5">
        <v>0</v>
      </c>
      <c r="F274" s="5">
        <v>0</v>
      </c>
      <c r="G274" s="5">
        <f t="shared" si="6"/>
        <v>13606.71</v>
      </c>
    </row>
    <row r="275" spans="1:7" x14ac:dyDescent="0.25">
      <c r="A275" s="2" t="s">
        <v>553</v>
      </c>
      <c r="B275" s="3" t="s">
        <v>531</v>
      </c>
      <c r="C275" s="4" t="s">
        <v>554</v>
      </c>
      <c r="D275" s="5">
        <v>11691</v>
      </c>
      <c r="E275" s="5">
        <v>497257.22</v>
      </c>
      <c r="F275" s="5">
        <v>0</v>
      </c>
      <c r="G275" s="5">
        <f t="shared" si="6"/>
        <v>508948.22</v>
      </c>
    </row>
    <row r="276" spans="1:7" x14ac:dyDescent="0.25">
      <c r="A276" s="2" t="s">
        <v>555</v>
      </c>
      <c r="B276" s="3" t="s">
        <v>531</v>
      </c>
      <c r="C276" s="4" t="s">
        <v>556</v>
      </c>
      <c r="D276" s="5">
        <v>10657.08</v>
      </c>
      <c r="E276" s="5">
        <v>0</v>
      </c>
      <c r="F276" s="5">
        <v>0</v>
      </c>
      <c r="G276" s="5">
        <f t="shared" si="6"/>
        <v>10657.08</v>
      </c>
    </row>
    <row r="277" spans="1:7" x14ac:dyDescent="0.25">
      <c r="A277" s="2" t="s">
        <v>557</v>
      </c>
      <c r="B277" s="3" t="s">
        <v>531</v>
      </c>
      <c r="C277" s="4" t="s">
        <v>558</v>
      </c>
      <c r="D277" s="5">
        <v>16146.47</v>
      </c>
      <c r="E277" s="5">
        <v>0</v>
      </c>
      <c r="F277" s="5">
        <v>0</v>
      </c>
      <c r="G277" s="5">
        <f t="shared" si="6"/>
        <v>16146.47</v>
      </c>
    </row>
    <row r="278" spans="1:7" x14ac:dyDescent="0.25">
      <c r="A278" s="2" t="s">
        <v>559</v>
      </c>
      <c r="B278" s="3" t="s">
        <v>531</v>
      </c>
      <c r="C278" s="4" t="s">
        <v>560</v>
      </c>
      <c r="D278" s="5">
        <v>22357.48</v>
      </c>
      <c r="E278" s="5">
        <v>0</v>
      </c>
      <c r="F278" s="5">
        <v>0</v>
      </c>
      <c r="G278" s="5">
        <f t="shared" si="6"/>
        <v>22357.48</v>
      </c>
    </row>
    <row r="279" spans="1:7" x14ac:dyDescent="0.25">
      <c r="A279" s="2" t="s">
        <v>561</v>
      </c>
      <c r="B279" s="3" t="s">
        <v>531</v>
      </c>
      <c r="C279" s="4" t="s">
        <v>562</v>
      </c>
      <c r="D279" s="5">
        <v>3639.2</v>
      </c>
      <c r="E279" s="5">
        <v>0</v>
      </c>
      <c r="F279" s="5">
        <v>0</v>
      </c>
      <c r="G279" s="5">
        <f t="shared" si="6"/>
        <v>3639.2</v>
      </c>
    </row>
    <row r="280" spans="1:7" x14ac:dyDescent="0.25">
      <c r="A280" s="2" t="s">
        <v>563</v>
      </c>
      <c r="B280" s="3" t="s">
        <v>531</v>
      </c>
      <c r="C280" s="4" t="s">
        <v>564</v>
      </c>
      <c r="D280" s="5">
        <v>25445.98</v>
      </c>
      <c r="E280" s="5">
        <v>0</v>
      </c>
      <c r="F280" s="5">
        <v>0</v>
      </c>
      <c r="G280" s="5">
        <f t="shared" si="6"/>
        <v>25445.98</v>
      </c>
    </row>
    <row r="281" spans="1:7" x14ac:dyDescent="0.25">
      <c r="A281" s="2" t="s">
        <v>565</v>
      </c>
      <c r="B281" s="3" t="s">
        <v>531</v>
      </c>
      <c r="C281" s="4" t="s">
        <v>566</v>
      </c>
      <c r="D281" s="5">
        <v>2847</v>
      </c>
      <c r="E281" s="5">
        <v>0</v>
      </c>
      <c r="F281" s="5">
        <v>0</v>
      </c>
      <c r="G281" s="5">
        <f t="shared" si="6"/>
        <v>2847</v>
      </c>
    </row>
    <row r="282" spans="1:7" x14ac:dyDescent="0.25">
      <c r="A282" s="2" t="s">
        <v>567</v>
      </c>
      <c r="B282" s="3" t="s">
        <v>531</v>
      </c>
      <c r="C282" s="4" t="s">
        <v>568</v>
      </c>
      <c r="D282" s="5">
        <v>4128</v>
      </c>
      <c r="E282" s="5">
        <v>0</v>
      </c>
      <c r="F282" s="5">
        <v>0</v>
      </c>
      <c r="G282" s="5">
        <f t="shared" si="6"/>
        <v>4128</v>
      </c>
    </row>
    <row r="283" spans="1:7" x14ac:dyDescent="0.25">
      <c r="A283" s="2" t="s">
        <v>569</v>
      </c>
      <c r="B283" s="3" t="s">
        <v>531</v>
      </c>
      <c r="C283" s="4" t="s">
        <v>570</v>
      </c>
      <c r="D283" s="5">
        <v>393.79</v>
      </c>
      <c r="E283" s="5">
        <v>0</v>
      </c>
      <c r="F283" s="5">
        <v>0</v>
      </c>
      <c r="G283" s="5">
        <f t="shared" si="6"/>
        <v>393.79</v>
      </c>
    </row>
    <row r="284" spans="1:7" x14ac:dyDescent="0.25">
      <c r="A284" s="2" t="s">
        <v>571</v>
      </c>
      <c r="B284" s="3" t="s">
        <v>531</v>
      </c>
      <c r="C284" s="4" t="s">
        <v>572</v>
      </c>
      <c r="D284" s="5">
        <v>252.61</v>
      </c>
      <c r="E284" s="5">
        <v>0</v>
      </c>
      <c r="F284" s="5">
        <v>0</v>
      </c>
      <c r="G284" s="5">
        <f t="shared" si="6"/>
        <v>252.61</v>
      </c>
    </row>
    <row r="285" spans="1:7" x14ac:dyDescent="0.25">
      <c r="A285" s="2" t="s">
        <v>573</v>
      </c>
      <c r="B285" s="3" t="s">
        <v>531</v>
      </c>
      <c r="C285" s="4" t="s">
        <v>574</v>
      </c>
      <c r="D285" s="5">
        <v>16954.96</v>
      </c>
      <c r="E285" s="5">
        <v>0</v>
      </c>
      <c r="F285" s="5">
        <v>0</v>
      </c>
      <c r="G285" s="5">
        <f t="shared" si="6"/>
        <v>16954.96</v>
      </c>
    </row>
    <row r="286" spans="1:7" x14ac:dyDescent="0.25">
      <c r="A286" s="2" t="s">
        <v>575</v>
      </c>
      <c r="B286" s="3" t="s">
        <v>531</v>
      </c>
      <c r="C286" s="4" t="s">
        <v>576</v>
      </c>
      <c r="D286" s="5">
        <v>959.52</v>
      </c>
      <c r="E286" s="5">
        <v>0</v>
      </c>
      <c r="F286" s="5">
        <v>0</v>
      </c>
      <c r="G286" s="5">
        <f t="shared" si="6"/>
        <v>959.52</v>
      </c>
    </row>
    <row r="287" spans="1:7" x14ac:dyDescent="0.25">
      <c r="A287" s="2" t="s">
        <v>577</v>
      </c>
      <c r="B287" s="3" t="s">
        <v>531</v>
      </c>
      <c r="C287" s="4" t="s">
        <v>578</v>
      </c>
      <c r="D287" s="5">
        <v>123.13</v>
      </c>
      <c r="E287" s="5">
        <v>0</v>
      </c>
      <c r="F287" s="5">
        <v>0</v>
      </c>
      <c r="G287" s="5">
        <f t="shared" si="6"/>
        <v>123.13</v>
      </c>
    </row>
    <row r="288" spans="1:7" x14ac:dyDescent="0.25">
      <c r="A288" s="2" t="s">
        <v>579</v>
      </c>
      <c r="B288" s="3" t="s">
        <v>531</v>
      </c>
      <c r="C288" s="4" t="s">
        <v>580</v>
      </c>
      <c r="D288" s="5">
        <v>20926.810000000001</v>
      </c>
      <c r="E288" s="5">
        <v>0</v>
      </c>
      <c r="F288" s="5">
        <v>0</v>
      </c>
      <c r="G288" s="5">
        <f t="shared" si="6"/>
        <v>20926.810000000001</v>
      </c>
    </row>
    <row r="289" spans="1:7" x14ac:dyDescent="0.25">
      <c r="A289" s="2" t="s">
        <v>581</v>
      </c>
      <c r="B289" s="3" t="s">
        <v>531</v>
      </c>
      <c r="C289" s="4" t="s">
        <v>582</v>
      </c>
      <c r="D289" s="5">
        <v>854.07</v>
      </c>
      <c r="E289" s="5">
        <v>0</v>
      </c>
      <c r="F289" s="5">
        <v>0</v>
      </c>
      <c r="G289" s="5">
        <f t="shared" si="6"/>
        <v>854.07</v>
      </c>
    </row>
    <row r="290" spans="1:7" x14ac:dyDescent="0.25">
      <c r="A290" s="2" t="s">
        <v>583</v>
      </c>
      <c r="B290" s="3" t="s">
        <v>531</v>
      </c>
      <c r="C290" s="4" t="s">
        <v>584</v>
      </c>
      <c r="D290" s="5">
        <v>1462.56</v>
      </c>
      <c r="E290" s="5">
        <v>0</v>
      </c>
      <c r="F290" s="5">
        <v>0</v>
      </c>
      <c r="G290" s="5">
        <f t="shared" si="6"/>
        <v>1462.56</v>
      </c>
    </row>
    <row r="291" spans="1:7" x14ac:dyDescent="0.25">
      <c r="A291" s="2" t="s">
        <v>585</v>
      </c>
      <c r="B291" s="3" t="s">
        <v>531</v>
      </c>
      <c r="C291" s="4" t="s">
        <v>586</v>
      </c>
      <c r="D291" s="5">
        <v>1402.5</v>
      </c>
      <c r="E291" s="5">
        <v>0</v>
      </c>
      <c r="F291" s="5">
        <v>0</v>
      </c>
      <c r="G291" s="5">
        <f t="shared" si="6"/>
        <v>1402.5</v>
      </c>
    </row>
    <row r="292" spans="1:7" x14ac:dyDescent="0.25">
      <c r="A292" s="2" t="s">
        <v>587</v>
      </c>
      <c r="B292" s="3" t="s">
        <v>531</v>
      </c>
      <c r="C292" s="4" t="s">
        <v>588</v>
      </c>
      <c r="D292" s="5">
        <v>2372.04</v>
      </c>
      <c r="E292" s="5">
        <v>0</v>
      </c>
      <c r="F292" s="5">
        <v>0</v>
      </c>
      <c r="G292" s="5">
        <f t="shared" si="6"/>
        <v>2372.04</v>
      </c>
    </row>
    <row r="293" spans="1:7" x14ac:dyDescent="0.25">
      <c r="A293" s="2" t="s">
        <v>589</v>
      </c>
      <c r="B293" s="3" t="s">
        <v>531</v>
      </c>
      <c r="C293" s="4" t="s">
        <v>590</v>
      </c>
      <c r="D293" s="5">
        <v>2444.88</v>
      </c>
      <c r="E293" s="5">
        <v>0</v>
      </c>
      <c r="F293" s="5">
        <v>0</v>
      </c>
      <c r="G293" s="5">
        <f t="shared" si="6"/>
        <v>2444.88</v>
      </c>
    </row>
    <row r="294" spans="1:7" x14ac:dyDescent="0.25">
      <c r="A294" s="2" t="s">
        <v>591</v>
      </c>
      <c r="B294" s="3" t="s">
        <v>531</v>
      </c>
      <c r="C294" s="4" t="s">
        <v>592</v>
      </c>
      <c r="D294" s="5">
        <v>0</v>
      </c>
      <c r="E294" s="5">
        <v>15711612.1</v>
      </c>
      <c r="F294" s="5">
        <v>0</v>
      </c>
      <c r="G294" s="5">
        <f t="shared" si="6"/>
        <v>15711612.1</v>
      </c>
    </row>
    <row r="295" spans="1:7" x14ac:dyDescent="0.25">
      <c r="A295" s="2" t="s">
        <v>593</v>
      </c>
      <c r="B295" s="3" t="s">
        <v>531</v>
      </c>
      <c r="C295" s="4" t="s">
        <v>594</v>
      </c>
      <c r="D295" s="5">
        <v>10732.8</v>
      </c>
      <c r="E295" s="5">
        <v>0</v>
      </c>
      <c r="F295" s="5">
        <v>0</v>
      </c>
      <c r="G295" s="5">
        <f t="shared" si="6"/>
        <v>10732.8</v>
      </c>
    </row>
    <row r="296" spans="1:7" x14ac:dyDescent="0.25">
      <c r="A296" s="2" t="s">
        <v>595</v>
      </c>
      <c r="B296" s="3" t="s">
        <v>531</v>
      </c>
      <c r="C296" s="4" t="s">
        <v>596</v>
      </c>
      <c r="D296" s="5">
        <v>43260</v>
      </c>
      <c r="E296" s="5">
        <v>0</v>
      </c>
      <c r="F296" s="5">
        <v>0</v>
      </c>
      <c r="G296" s="5">
        <f t="shared" si="6"/>
        <v>43260</v>
      </c>
    </row>
    <row r="297" spans="1:7" x14ac:dyDescent="0.25">
      <c r="A297" s="2" t="s">
        <v>597</v>
      </c>
      <c r="B297" s="3" t="s">
        <v>531</v>
      </c>
      <c r="C297" s="4" t="s">
        <v>598</v>
      </c>
      <c r="D297" s="5">
        <v>8488.92</v>
      </c>
      <c r="E297" s="5">
        <v>0</v>
      </c>
      <c r="F297" s="5">
        <v>0</v>
      </c>
      <c r="G297" s="5">
        <f t="shared" si="6"/>
        <v>8488.92</v>
      </c>
    </row>
    <row r="298" spans="1:7" x14ac:dyDescent="0.25">
      <c r="A298" s="2" t="s">
        <v>599</v>
      </c>
      <c r="B298" s="3" t="s">
        <v>531</v>
      </c>
      <c r="C298" s="4" t="s">
        <v>600</v>
      </c>
      <c r="D298" s="5">
        <v>6535.8</v>
      </c>
      <c r="E298" s="5">
        <v>0</v>
      </c>
      <c r="F298" s="5">
        <v>0</v>
      </c>
      <c r="G298" s="5">
        <f t="shared" si="6"/>
        <v>6535.8</v>
      </c>
    </row>
    <row r="299" spans="1:7" x14ac:dyDescent="0.25">
      <c r="A299" s="2" t="s">
        <v>601</v>
      </c>
      <c r="B299" s="3" t="s">
        <v>531</v>
      </c>
      <c r="C299" s="4" t="s">
        <v>602</v>
      </c>
      <c r="D299" s="5">
        <v>1446.7</v>
      </c>
      <c r="E299" s="5">
        <v>0</v>
      </c>
      <c r="F299" s="5">
        <v>0</v>
      </c>
      <c r="G299" s="5">
        <f t="shared" si="6"/>
        <v>1446.7</v>
      </c>
    </row>
    <row r="300" spans="1:7" x14ac:dyDescent="0.25">
      <c r="A300" s="2" t="s">
        <v>603</v>
      </c>
      <c r="B300" s="3" t="s">
        <v>531</v>
      </c>
      <c r="C300" s="4" t="s">
        <v>604</v>
      </c>
      <c r="D300" s="5">
        <v>148.9</v>
      </c>
      <c r="E300" s="5">
        <v>0</v>
      </c>
      <c r="F300" s="5">
        <v>0</v>
      </c>
      <c r="G300" s="5">
        <f t="shared" si="6"/>
        <v>148.9</v>
      </c>
    </row>
    <row r="301" spans="1:7" x14ac:dyDescent="0.25">
      <c r="A301" s="2" t="s">
        <v>605</v>
      </c>
      <c r="B301" s="3" t="s">
        <v>531</v>
      </c>
      <c r="C301" s="4" t="s">
        <v>606</v>
      </c>
      <c r="D301" s="5">
        <v>1131290.03</v>
      </c>
      <c r="E301" s="5">
        <v>0</v>
      </c>
      <c r="F301" s="5">
        <v>0</v>
      </c>
      <c r="G301" s="5">
        <f t="shared" si="6"/>
        <v>1131290.03</v>
      </c>
    </row>
    <row r="302" spans="1:7" x14ac:dyDescent="0.25">
      <c r="A302" s="2" t="s">
        <v>607</v>
      </c>
      <c r="B302" s="3" t="s">
        <v>531</v>
      </c>
      <c r="C302" s="4" t="s">
        <v>608</v>
      </c>
      <c r="D302" s="5">
        <v>1649.4</v>
      </c>
      <c r="E302" s="5">
        <v>0</v>
      </c>
      <c r="F302" s="5">
        <v>0</v>
      </c>
      <c r="G302" s="5">
        <f t="shared" si="6"/>
        <v>1649.4</v>
      </c>
    </row>
    <row r="303" spans="1:7" x14ac:dyDescent="0.25">
      <c r="A303" s="2" t="s">
        <v>609</v>
      </c>
      <c r="B303" s="3" t="s">
        <v>531</v>
      </c>
      <c r="C303" s="4" t="s">
        <v>610</v>
      </c>
      <c r="D303" s="5">
        <v>0</v>
      </c>
      <c r="E303" s="5">
        <v>775072.58</v>
      </c>
      <c r="F303" s="5">
        <v>0</v>
      </c>
      <c r="G303" s="5">
        <f t="shared" si="6"/>
        <v>775072.58</v>
      </c>
    </row>
    <row r="304" spans="1:7" x14ac:dyDescent="0.25">
      <c r="A304" s="2" t="s">
        <v>611</v>
      </c>
      <c r="B304" s="3" t="s">
        <v>531</v>
      </c>
      <c r="C304" s="4" t="s">
        <v>612</v>
      </c>
      <c r="D304" s="5">
        <v>0</v>
      </c>
      <c r="E304" s="5">
        <v>734634.97</v>
      </c>
      <c r="F304" s="5">
        <v>0</v>
      </c>
      <c r="G304" s="5">
        <f t="shared" si="6"/>
        <v>734634.97</v>
      </c>
    </row>
    <row r="305" spans="1:7" x14ac:dyDescent="0.25">
      <c r="A305" s="2" t="s">
        <v>613</v>
      </c>
      <c r="B305" s="3" t="s">
        <v>531</v>
      </c>
      <c r="C305" s="4" t="s">
        <v>614</v>
      </c>
      <c r="D305" s="5">
        <v>0</v>
      </c>
      <c r="E305" s="5">
        <f>210767.11+5852.25</f>
        <v>216619.36</v>
      </c>
      <c r="F305" s="5">
        <v>0</v>
      </c>
      <c r="G305" s="5">
        <f t="shared" si="6"/>
        <v>216619.36</v>
      </c>
    </row>
    <row r="306" spans="1:7" x14ac:dyDescent="0.25">
      <c r="A306" s="2" t="s">
        <v>615</v>
      </c>
      <c r="B306" s="3" t="s">
        <v>531</v>
      </c>
      <c r="C306" s="4" t="s">
        <v>616</v>
      </c>
      <c r="D306" s="5">
        <v>0</v>
      </c>
      <c r="E306" s="5">
        <f>52265.65+3955.05</f>
        <v>56220.700000000004</v>
      </c>
      <c r="F306" s="5">
        <v>0</v>
      </c>
      <c r="G306" s="5">
        <f t="shared" si="6"/>
        <v>56220.700000000004</v>
      </c>
    </row>
    <row r="307" spans="1:7" x14ac:dyDescent="0.25">
      <c r="A307" s="2" t="s">
        <v>617</v>
      </c>
      <c r="B307" s="3" t="s">
        <v>531</v>
      </c>
      <c r="C307" s="4" t="s">
        <v>618</v>
      </c>
      <c r="D307" s="5">
        <v>5312.09</v>
      </c>
      <c r="E307" s="5">
        <v>0</v>
      </c>
      <c r="F307" s="5">
        <v>0</v>
      </c>
      <c r="G307" s="5">
        <f t="shared" si="6"/>
        <v>5312.09</v>
      </c>
    </row>
    <row r="308" spans="1:7" x14ac:dyDescent="0.25">
      <c r="A308" s="2" t="s">
        <v>619</v>
      </c>
      <c r="B308" s="3" t="s">
        <v>531</v>
      </c>
      <c r="C308" s="4" t="s">
        <v>620</v>
      </c>
      <c r="D308" s="5">
        <v>1669.5</v>
      </c>
      <c r="E308" s="5">
        <v>0</v>
      </c>
      <c r="F308" s="5">
        <v>0</v>
      </c>
      <c r="G308" s="5">
        <f t="shared" si="6"/>
        <v>1669.5</v>
      </c>
    </row>
    <row r="309" spans="1:7" x14ac:dyDescent="0.25">
      <c r="A309" s="2" t="s">
        <v>621</v>
      </c>
      <c r="B309" s="3" t="s">
        <v>531</v>
      </c>
      <c r="C309" s="4" t="s">
        <v>622</v>
      </c>
      <c r="D309" s="5">
        <v>752.63</v>
      </c>
      <c r="E309" s="5">
        <v>0</v>
      </c>
      <c r="F309" s="5">
        <v>0</v>
      </c>
      <c r="G309" s="5">
        <f t="shared" si="6"/>
        <v>752.63</v>
      </c>
    </row>
    <row r="310" spans="1:7" x14ac:dyDescent="0.25">
      <c r="A310" s="2" t="s">
        <v>623</v>
      </c>
      <c r="B310" s="3" t="s">
        <v>531</v>
      </c>
      <c r="C310" s="4" t="s">
        <v>624</v>
      </c>
      <c r="D310" s="5">
        <v>5642.28</v>
      </c>
      <c r="E310" s="5">
        <v>0</v>
      </c>
      <c r="F310" s="5">
        <v>0</v>
      </c>
      <c r="G310" s="5">
        <f t="shared" si="6"/>
        <v>5642.28</v>
      </c>
    </row>
    <row r="311" spans="1:7" x14ac:dyDescent="0.25">
      <c r="A311" s="2" t="s">
        <v>625</v>
      </c>
      <c r="B311" s="3" t="s">
        <v>531</v>
      </c>
      <c r="C311" s="4" t="s">
        <v>626</v>
      </c>
      <c r="D311" s="5">
        <v>51702.44</v>
      </c>
      <c r="E311" s="5">
        <v>0</v>
      </c>
      <c r="F311" s="5">
        <v>0</v>
      </c>
      <c r="G311" s="5">
        <f t="shared" si="6"/>
        <v>51702.44</v>
      </c>
    </row>
    <row r="312" spans="1:7" x14ac:dyDescent="0.25">
      <c r="A312" s="2" t="s">
        <v>627</v>
      </c>
      <c r="B312" s="3" t="s">
        <v>531</v>
      </c>
      <c r="C312" s="4" t="s">
        <v>628</v>
      </c>
      <c r="D312" s="5">
        <v>222.49</v>
      </c>
      <c r="E312" s="5">
        <v>0</v>
      </c>
      <c r="F312" s="5">
        <v>0</v>
      </c>
      <c r="G312" s="5">
        <f t="shared" si="6"/>
        <v>222.49</v>
      </c>
    </row>
    <row r="313" spans="1:7" x14ac:dyDescent="0.25">
      <c r="A313" s="2" t="s">
        <v>629</v>
      </c>
      <c r="B313" s="3" t="s">
        <v>531</v>
      </c>
      <c r="C313" s="4" t="s">
        <v>630</v>
      </c>
      <c r="D313" s="5">
        <v>6000</v>
      </c>
      <c r="E313" s="5">
        <v>0</v>
      </c>
      <c r="F313" s="5">
        <v>0</v>
      </c>
      <c r="G313" s="5">
        <f t="shared" si="6"/>
        <v>6000</v>
      </c>
    </row>
    <row r="314" spans="1:7" x14ac:dyDescent="0.25">
      <c r="A314" s="2" t="s">
        <v>631</v>
      </c>
      <c r="B314" s="3" t="s">
        <v>531</v>
      </c>
      <c r="C314" s="4" t="s">
        <v>632</v>
      </c>
      <c r="D314" s="5">
        <v>131478.48000000001</v>
      </c>
      <c r="E314" s="5">
        <v>0</v>
      </c>
      <c r="F314" s="5">
        <v>0</v>
      </c>
      <c r="G314" s="5">
        <f t="shared" si="6"/>
        <v>131478.48000000001</v>
      </c>
    </row>
    <row r="315" spans="1:7" x14ac:dyDescent="0.25">
      <c r="A315" s="2" t="s">
        <v>633</v>
      </c>
      <c r="B315" s="3" t="s">
        <v>531</v>
      </c>
      <c r="C315" s="4" t="s">
        <v>634</v>
      </c>
      <c r="D315" s="5">
        <v>323.7</v>
      </c>
      <c r="E315" s="5">
        <v>0</v>
      </c>
      <c r="F315" s="5">
        <v>0</v>
      </c>
      <c r="G315" s="5">
        <f t="shared" si="6"/>
        <v>323.7</v>
      </c>
    </row>
    <row r="316" spans="1:7" x14ac:dyDescent="0.25">
      <c r="A316" s="2" t="s">
        <v>635</v>
      </c>
      <c r="B316" s="3" t="s">
        <v>531</v>
      </c>
      <c r="C316" s="4" t="s">
        <v>636</v>
      </c>
      <c r="D316" s="5">
        <v>557.34</v>
      </c>
      <c r="E316" s="5">
        <v>0</v>
      </c>
      <c r="F316" s="5">
        <v>0</v>
      </c>
      <c r="G316" s="5">
        <f t="shared" si="6"/>
        <v>557.34</v>
      </c>
    </row>
    <row r="317" spans="1:7" x14ac:dyDescent="0.25">
      <c r="A317" s="2" t="s">
        <v>637</v>
      </c>
      <c r="B317" s="3" t="s">
        <v>531</v>
      </c>
      <c r="C317" s="4" t="s">
        <v>638</v>
      </c>
      <c r="D317" s="5">
        <v>19822.8</v>
      </c>
      <c r="E317" s="5">
        <v>0</v>
      </c>
      <c r="F317" s="5">
        <v>0</v>
      </c>
      <c r="G317" s="5">
        <f t="shared" si="6"/>
        <v>19822.8</v>
      </c>
    </row>
    <row r="318" spans="1:7" x14ac:dyDescent="0.25">
      <c r="A318" s="2" t="s">
        <v>639</v>
      </c>
      <c r="B318" s="3" t="s">
        <v>531</v>
      </c>
      <c r="C318" s="4" t="s">
        <v>640</v>
      </c>
      <c r="D318" s="5">
        <v>20541.36</v>
      </c>
      <c r="E318" s="5">
        <v>0</v>
      </c>
      <c r="F318" s="5">
        <v>0</v>
      </c>
      <c r="G318" s="5">
        <f t="shared" si="6"/>
        <v>20541.36</v>
      </c>
    </row>
    <row r="319" spans="1:7" x14ac:dyDescent="0.25">
      <c r="A319" s="2" t="s">
        <v>641</v>
      </c>
      <c r="B319" s="3" t="s">
        <v>531</v>
      </c>
      <c r="C319" s="4" t="s">
        <v>642</v>
      </c>
      <c r="D319" s="5">
        <v>12616.92</v>
      </c>
      <c r="E319" s="5">
        <v>0</v>
      </c>
      <c r="F319" s="5">
        <v>0</v>
      </c>
      <c r="G319" s="5">
        <f t="shared" si="6"/>
        <v>12616.92</v>
      </c>
    </row>
    <row r="320" spans="1:7" x14ac:dyDescent="0.25">
      <c r="A320" s="2" t="s">
        <v>643</v>
      </c>
      <c r="B320" s="3" t="s">
        <v>531</v>
      </c>
      <c r="C320" s="4" t="s">
        <v>644</v>
      </c>
      <c r="D320" s="5">
        <v>5041.5600000000004</v>
      </c>
      <c r="E320" s="5">
        <v>0</v>
      </c>
      <c r="F320" s="5">
        <v>0</v>
      </c>
      <c r="G320" s="5">
        <f t="shared" si="6"/>
        <v>5041.5600000000004</v>
      </c>
    </row>
    <row r="321" spans="1:7" x14ac:dyDescent="0.25">
      <c r="A321" s="2" t="s">
        <v>645</v>
      </c>
      <c r="B321" s="3" t="s">
        <v>531</v>
      </c>
      <c r="C321" s="4" t="s">
        <v>646</v>
      </c>
      <c r="D321" s="5">
        <v>239.88</v>
      </c>
      <c r="E321" s="5">
        <v>0</v>
      </c>
      <c r="F321" s="5">
        <v>0</v>
      </c>
      <c r="G321" s="5">
        <f t="shared" si="6"/>
        <v>239.88</v>
      </c>
    </row>
    <row r="322" spans="1:7" x14ac:dyDescent="0.25">
      <c r="A322" s="2" t="s">
        <v>647</v>
      </c>
      <c r="B322" s="3" t="s">
        <v>531</v>
      </c>
      <c r="C322" s="4" t="s">
        <v>648</v>
      </c>
      <c r="D322" s="5">
        <v>58951.39</v>
      </c>
      <c r="E322" s="5">
        <v>0</v>
      </c>
      <c r="F322" s="5">
        <v>0</v>
      </c>
      <c r="G322" s="5">
        <f t="shared" si="6"/>
        <v>58951.39</v>
      </c>
    </row>
    <row r="323" spans="1:7" x14ac:dyDescent="0.25">
      <c r="A323" s="2" t="s">
        <v>649</v>
      </c>
      <c r="B323" s="3" t="s">
        <v>531</v>
      </c>
      <c r="C323" s="4" t="s">
        <v>650</v>
      </c>
      <c r="D323" s="5">
        <v>171257.75</v>
      </c>
      <c r="E323" s="5">
        <v>0</v>
      </c>
      <c r="F323" s="5">
        <v>0</v>
      </c>
      <c r="G323" s="5">
        <f t="shared" si="6"/>
        <v>171257.75</v>
      </c>
    </row>
    <row r="324" spans="1:7" x14ac:dyDescent="0.25">
      <c r="A324" s="2" t="s">
        <v>651</v>
      </c>
      <c r="B324" s="3" t="s">
        <v>531</v>
      </c>
      <c r="C324" s="4" t="s">
        <v>652</v>
      </c>
      <c r="D324" s="5">
        <v>603.58000000000004</v>
      </c>
      <c r="E324" s="5">
        <v>0</v>
      </c>
      <c r="F324" s="5">
        <v>0</v>
      </c>
      <c r="G324" s="5">
        <f t="shared" si="6"/>
        <v>603.58000000000004</v>
      </c>
    </row>
    <row r="325" spans="1:7" x14ac:dyDescent="0.25">
      <c r="A325" s="2" t="s">
        <v>653</v>
      </c>
      <c r="B325" s="3" t="s">
        <v>531</v>
      </c>
      <c r="C325" s="4" t="s">
        <v>654</v>
      </c>
      <c r="D325" s="5">
        <v>1289.8800000000001</v>
      </c>
      <c r="E325" s="5">
        <v>0</v>
      </c>
      <c r="F325" s="5">
        <v>0</v>
      </c>
      <c r="G325" s="5">
        <f t="shared" si="6"/>
        <v>1289.8800000000001</v>
      </c>
    </row>
    <row r="326" spans="1:7" x14ac:dyDescent="0.25">
      <c r="A326" s="2" t="s">
        <v>655</v>
      </c>
      <c r="B326" s="3" t="s">
        <v>531</v>
      </c>
      <c r="C326" s="4" t="s">
        <v>656</v>
      </c>
      <c r="D326" s="5">
        <v>2014.2</v>
      </c>
      <c r="E326" s="5">
        <v>0</v>
      </c>
      <c r="F326" s="5">
        <v>0</v>
      </c>
      <c r="G326" s="5">
        <f t="shared" si="6"/>
        <v>2014.2</v>
      </c>
    </row>
    <row r="327" spans="1:7" x14ac:dyDescent="0.25">
      <c r="A327" s="2" t="s">
        <v>657</v>
      </c>
      <c r="B327" s="3" t="s">
        <v>531</v>
      </c>
      <c r="C327" s="4" t="s">
        <v>658</v>
      </c>
      <c r="D327" s="5">
        <v>919.72</v>
      </c>
      <c r="E327" s="5">
        <v>0</v>
      </c>
      <c r="F327" s="5">
        <v>0</v>
      </c>
      <c r="G327" s="5">
        <f t="shared" si="6"/>
        <v>919.72</v>
      </c>
    </row>
    <row r="328" spans="1:7" x14ac:dyDescent="0.25">
      <c r="A328" s="2" t="s">
        <v>659</v>
      </c>
      <c r="B328" s="3" t="s">
        <v>531</v>
      </c>
      <c r="C328" s="4" t="s">
        <v>660</v>
      </c>
      <c r="D328" s="5">
        <v>9557.76</v>
      </c>
      <c r="E328" s="5">
        <v>0</v>
      </c>
      <c r="F328" s="5">
        <v>0</v>
      </c>
      <c r="G328" s="5">
        <f t="shared" si="6"/>
        <v>9557.76</v>
      </c>
    </row>
    <row r="329" spans="1:7" x14ac:dyDescent="0.25">
      <c r="A329" s="2" t="s">
        <v>661</v>
      </c>
      <c r="B329" s="3" t="s">
        <v>531</v>
      </c>
      <c r="C329" s="4" t="s">
        <v>662</v>
      </c>
      <c r="D329" s="5">
        <v>24357.599999999999</v>
      </c>
      <c r="E329" s="5">
        <v>0</v>
      </c>
      <c r="F329" s="5">
        <v>0</v>
      </c>
      <c r="G329" s="5">
        <f t="shared" ref="G329:G392" si="7">SUM(D329:F329)</f>
        <v>24357.599999999999</v>
      </c>
    </row>
    <row r="330" spans="1:7" x14ac:dyDescent="0.25">
      <c r="A330" s="2" t="s">
        <v>663</v>
      </c>
      <c r="B330" s="3" t="s">
        <v>531</v>
      </c>
      <c r="C330" s="4" t="s">
        <v>664</v>
      </c>
      <c r="D330" s="5">
        <v>551.48</v>
      </c>
      <c r="E330" s="5">
        <v>0</v>
      </c>
      <c r="F330" s="5">
        <v>0</v>
      </c>
      <c r="G330" s="5">
        <f t="shared" si="7"/>
        <v>551.48</v>
      </c>
    </row>
    <row r="331" spans="1:7" x14ac:dyDescent="0.25">
      <c r="A331" s="2" t="s">
        <v>665</v>
      </c>
      <c r="B331" s="3" t="s">
        <v>531</v>
      </c>
      <c r="C331" s="4" t="s">
        <v>666</v>
      </c>
      <c r="D331" s="5">
        <v>15753.59</v>
      </c>
      <c r="E331" s="5">
        <v>0</v>
      </c>
      <c r="F331" s="5">
        <v>0</v>
      </c>
      <c r="G331" s="5">
        <f t="shared" si="7"/>
        <v>15753.59</v>
      </c>
    </row>
    <row r="332" spans="1:7" x14ac:dyDescent="0.25">
      <c r="A332" s="2" t="s">
        <v>667</v>
      </c>
      <c r="B332" s="3" t="s">
        <v>531</v>
      </c>
      <c r="C332" s="4" t="s">
        <v>668</v>
      </c>
      <c r="D332" s="5">
        <v>6124.56</v>
      </c>
      <c r="E332" s="5">
        <v>0</v>
      </c>
      <c r="F332" s="5">
        <v>0</v>
      </c>
      <c r="G332" s="5">
        <f t="shared" si="7"/>
        <v>6124.56</v>
      </c>
    </row>
    <row r="333" spans="1:7" x14ac:dyDescent="0.25">
      <c r="A333" s="2" t="s">
        <v>669</v>
      </c>
      <c r="B333" s="3" t="s">
        <v>531</v>
      </c>
      <c r="C333" s="4" t="s">
        <v>670</v>
      </c>
      <c r="D333" s="5">
        <v>20329.12</v>
      </c>
      <c r="E333" s="5">
        <v>0</v>
      </c>
      <c r="F333" s="5">
        <v>0</v>
      </c>
      <c r="G333" s="5">
        <f t="shared" si="7"/>
        <v>20329.12</v>
      </c>
    </row>
    <row r="334" spans="1:7" x14ac:dyDescent="0.25">
      <c r="A334" s="2" t="s">
        <v>671</v>
      </c>
      <c r="B334" s="3" t="s">
        <v>531</v>
      </c>
      <c r="C334" s="4" t="s">
        <v>672</v>
      </c>
      <c r="D334" s="5">
        <v>1704.24</v>
      </c>
      <c r="E334" s="5">
        <v>0</v>
      </c>
      <c r="F334" s="5">
        <v>0</v>
      </c>
      <c r="G334" s="5">
        <f t="shared" si="7"/>
        <v>1704.24</v>
      </c>
    </row>
    <row r="335" spans="1:7" x14ac:dyDescent="0.25">
      <c r="A335" s="2" t="s">
        <v>673</v>
      </c>
      <c r="B335" s="3" t="s">
        <v>531</v>
      </c>
      <c r="C335" s="4" t="s">
        <v>674</v>
      </c>
      <c r="D335" s="5">
        <v>1227.8399999999999</v>
      </c>
      <c r="E335" s="5">
        <v>0</v>
      </c>
      <c r="F335" s="5">
        <v>0</v>
      </c>
      <c r="G335" s="5">
        <f t="shared" si="7"/>
        <v>1227.8399999999999</v>
      </c>
    </row>
    <row r="336" spans="1:7" x14ac:dyDescent="0.25">
      <c r="A336" s="2" t="s">
        <v>675</v>
      </c>
      <c r="B336" s="3" t="s">
        <v>531</v>
      </c>
      <c r="C336" s="4" t="s">
        <v>676</v>
      </c>
      <c r="D336" s="5">
        <v>29870.16</v>
      </c>
      <c r="E336" s="5">
        <v>0</v>
      </c>
      <c r="F336" s="5">
        <v>0</v>
      </c>
      <c r="G336" s="5">
        <f t="shared" si="7"/>
        <v>29870.16</v>
      </c>
    </row>
    <row r="337" spans="1:7" x14ac:dyDescent="0.25">
      <c r="A337" s="2" t="s">
        <v>677</v>
      </c>
      <c r="B337" s="3" t="s">
        <v>531</v>
      </c>
      <c r="C337" s="4" t="s">
        <v>678</v>
      </c>
      <c r="D337" s="5">
        <v>13259.39</v>
      </c>
      <c r="E337" s="5">
        <v>0</v>
      </c>
      <c r="F337" s="5">
        <v>0</v>
      </c>
      <c r="G337" s="5">
        <f t="shared" si="7"/>
        <v>13259.39</v>
      </c>
    </row>
    <row r="338" spans="1:7" x14ac:dyDescent="0.25">
      <c r="A338" s="2" t="s">
        <v>679</v>
      </c>
      <c r="B338" s="3" t="s">
        <v>531</v>
      </c>
      <c r="C338" s="4" t="s">
        <v>680</v>
      </c>
      <c r="D338" s="5">
        <v>4564.53</v>
      </c>
      <c r="E338" s="5">
        <v>0</v>
      </c>
      <c r="F338" s="5">
        <v>0</v>
      </c>
      <c r="G338" s="5">
        <f t="shared" si="7"/>
        <v>4564.53</v>
      </c>
    </row>
    <row r="339" spans="1:7" x14ac:dyDescent="0.25">
      <c r="A339" s="2" t="s">
        <v>681</v>
      </c>
      <c r="B339" s="3" t="s">
        <v>531</v>
      </c>
      <c r="C339" s="4" t="s">
        <v>682</v>
      </c>
      <c r="D339" s="5">
        <v>934.67</v>
      </c>
      <c r="E339" s="5">
        <v>0</v>
      </c>
      <c r="F339" s="5">
        <v>0</v>
      </c>
      <c r="G339" s="5">
        <f t="shared" si="7"/>
        <v>934.67</v>
      </c>
    </row>
    <row r="340" spans="1:7" x14ac:dyDescent="0.25">
      <c r="A340" s="2" t="s">
        <v>683</v>
      </c>
      <c r="B340" s="3" t="s">
        <v>531</v>
      </c>
      <c r="C340" s="4" t="s">
        <v>684</v>
      </c>
      <c r="D340" s="5">
        <v>989915.18</v>
      </c>
      <c r="E340" s="5">
        <v>0</v>
      </c>
      <c r="F340" s="5">
        <v>0</v>
      </c>
      <c r="G340" s="5">
        <f t="shared" si="7"/>
        <v>989915.18</v>
      </c>
    </row>
    <row r="341" spans="1:7" x14ac:dyDescent="0.25">
      <c r="A341" s="2" t="s">
        <v>685</v>
      </c>
      <c r="B341" s="3" t="s">
        <v>531</v>
      </c>
      <c r="C341" s="4" t="s">
        <v>686</v>
      </c>
      <c r="D341" s="5">
        <v>28450.92</v>
      </c>
      <c r="E341" s="5">
        <v>0</v>
      </c>
      <c r="F341" s="5">
        <v>0</v>
      </c>
      <c r="G341" s="5">
        <f t="shared" si="7"/>
        <v>28450.92</v>
      </c>
    </row>
    <row r="342" spans="1:7" x14ac:dyDescent="0.25">
      <c r="A342" s="2" t="s">
        <v>687</v>
      </c>
      <c r="B342" s="3" t="s">
        <v>531</v>
      </c>
      <c r="C342" s="4" t="s">
        <v>688</v>
      </c>
      <c r="D342" s="5">
        <v>2581.25</v>
      </c>
      <c r="E342" s="5">
        <v>0</v>
      </c>
      <c r="F342" s="5">
        <v>0</v>
      </c>
      <c r="G342" s="5">
        <f t="shared" si="7"/>
        <v>2581.25</v>
      </c>
    </row>
    <row r="343" spans="1:7" x14ac:dyDescent="0.25">
      <c r="A343" s="2" t="s">
        <v>689</v>
      </c>
      <c r="B343" s="3" t="s">
        <v>531</v>
      </c>
      <c r="C343" s="4" t="s">
        <v>690</v>
      </c>
      <c r="D343" s="5">
        <v>2297.13</v>
      </c>
      <c r="E343" s="5">
        <v>0</v>
      </c>
      <c r="F343" s="5">
        <v>0</v>
      </c>
      <c r="G343" s="5">
        <f t="shared" si="7"/>
        <v>2297.13</v>
      </c>
    </row>
    <row r="344" spans="1:7" x14ac:dyDescent="0.25">
      <c r="A344" s="2" t="s">
        <v>691</v>
      </c>
      <c r="B344" s="3" t="s">
        <v>531</v>
      </c>
      <c r="C344" s="4" t="s">
        <v>692</v>
      </c>
      <c r="D344" s="5">
        <v>5091.84</v>
      </c>
      <c r="E344" s="5">
        <v>0</v>
      </c>
      <c r="F344" s="5">
        <v>0</v>
      </c>
      <c r="G344" s="5">
        <f t="shared" si="7"/>
        <v>5091.84</v>
      </c>
    </row>
    <row r="345" spans="1:7" x14ac:dyDescent="0.25">
      <c r="A345" s="2" t="s">
        <v>693</v>
      </c>
      <c r="B345" s="3" t="s">
        <v>531</v>
      </c>
      <c r="C345" s="4" t="s">
        <v>694</v>
      </c>
      <c r="D345" s="5">
        <v>36336.35</v>
      </c>
      <c r="E345" s="5">
        <v>0</v>
      </c>
      <c r="F345" s="5">
        <v>0</v>
      </c>
      <c r="G345" s="5">
        <f t="shared" si="7"/>
        <v>36336.35</v>
      </c>
    </row>
    <row r="346" spans="1:7" x14ac:dyDescent="0.25">
      <c r="A346" s="2" t="s">
        <v>695</v>
      </c>
      <c r="B346" s="3" t="s">
        <v>531</v>
      </c>
      <c r="C346" s="4" t="s">
        <v>696</v>
      </c>
      <c r="D346" s="5">
        <v>0</v>
      </c>
      <c r="E346" s="5">
        <v>17000</v>
      </c>
      <c r="F346" s="5">
        <v>0</v>
      </c>
      <c r="G346" s="5">
        <f t="shared" si="7"/>
        <v>17000</v>
      </c>
    </row>
    <row r="347" spans="1:7" x14ac:dyDescent="0.25">
      <c r="A347" s="2" t="s">
        <v>697</v>
      </c>
      <c r="B347" s="3" t="s">
        <v>531</v>
      </c>
      <c r="C347" s="4" t="s">
        <v>698</v>
      </c>
      <c r="D347" s="5">
        <v>1773.7</v>
      </c>
      <c r="E347" s="5">
        <v>0</v>
      </c>
      <c r="F347" s="5">
        <v>0</v>
      </c>
      <c r="G347" s="5">
        <f t="shared" si="7"/>
        <v>1773.7</v>
      </c>
    </row>
    <row r="348" spans="1:7" x14ac:dyDescent="0.25">
      <c r="A348" s="2" t="s">
        <v>699</v>
      </c>
      <c r="B348" s="3" t="s">
        <v>531</v>
      </c>
      <c r="C348" s="4" t="s">
        <v>700</v>
      </c>
      <c r="D348" s="5">
        <v>4982.16</v>
      </c>
      <c r="E348" s="5">
        <v>0</v>
      </c>
      <c r="F348" s="5">
        <v>0</v>
      </c>
      <c r="G348" s="5">
        <f t="shared" si="7"/>
        <v>4982.16</v>
      </c>
    </row>
    <row r="349" spans="1:7" x14ac:dyDescent="0.25">
      <c r="A349" s="2" t="s">
        <v>701</v>
      </c>
      <c r="B349" s="3" t="s">
        <v>531</v>
      </c>
      <c r="C349" s="4" t="s">
        <v>702</v>
      </c>
      <c r="D349" s="5">
        <v>340.56</v>
      </c>
      <c r="E349" s="5">
        <v>28900</v>
      </c>
      <c r="F349" s="5">
        <v>0</v>
      </c>
      <c r="G349" s="5">
        <f t="shared" si="7"/>
        <v>29240.560000000001</v>
      </c>
    </row>
    <row r="350" spans="1:7" x14ac:dyDescent="0.25">
      <c r="A350" s="2" t="s">
        <v>703</v>
      </c>
      <c r="B350" s="3" t="s">
        <v>531</v>
      </c>
      <c r="C350" s="4" t="s">
        <v>704</v>
      </c>
      <c r="D350" s="5">
        <v>610.94000000000005</v>
      </c>
      <c r="E350" s="5">
        <v>0</v>
      </c>
      <c r="F350" s="5">
        <v>0</v>
      </c>
      <c r="G350" s="5">
        <f t="shared" si="7"/>
        <v>610.94000000000005</v>
      </c>
    </row>
    <row r="351" spans="1:7" x14ac:dyDescent="0.25">
      <c r="A351" s="2" t="s">
        <v>705</v>
      </c>
      <c r="B351" s="3" t="s">
        <v>531</v>
      </c>
      <c r="C351" s="4" t="s">
        <v>706</v>
      </c>
      <c r="D351" s="5">
        <v>598.4</v>
      </c>
      <c r="E351" s="5">
        <v>0</v>
      </c>
      <c r="F351" s="5">
        <v>0</v>
      </c>
      <c r="G351" s="5">
        <f t="shared" si="7"/>
        <v>598.4</v>
      </c>
    </row>
    <row r="352" spans="1:7" x14ac:dyDescent="0.25">
      <c r="A352" s="2" t="s">
        <v>707</v>
      </c>
      <c r="B352" s="3" t="s">
        <v>531</v>
      </c>
      <c r="C352" s="4" t="s">
        <v>708</v>
      </c>
      <c r="D352" s="5">
        <v>1115.68</v>
      </c>
      <c r="E352" s="5">
        <v>0</v>
      </c>
      <c r="F352" s="5">
        <v>0</v>
      </c>
      <c r="G352" s="5">
        <f t="shared" si="7"/>
        <v>1115.68</v>
      </c>
    </row>
    <row r="353" spans="1:7" x14ac:dyDescent="0.25">
      <c r="A353" s="2" t="s">
        <v>709</v>
      </c>
      <c r="B353" s="3" t="s">
        <v>531</v>
      </c>
      <c r="C353" s="4" t="s">
        <v>708</v>
      </c>
      <c r="D353" s="5">
        <v>1475</v>
      </c>
      <c r="E353" s="5">
        <v>0</v>
      </c>
      <c r="F353" s="5">
        <v>0</v>
      </c>
      <c r="G353" s="5">
        <f t="shared" si="7"/>
        <v>1475</v>
      </c>
    </row>
    <row r="354" spans="1:7" x14ac:dyDescent="0.25">
      <c r="A354" s="2" t="s">
        <v>710</v>
      </c>
      <c r="B354" s="3" t="s">
        <v>531</v>
      </c>
      <c r="C354" s="4" t="s">
        <v>711</v>
      </c>
      <c r="D354" s="5">
        <v>11.24</v>
      </c>
      <c r="E354" s="5">
        <v>66300</v>
      </c>
      <c r="F354" s="5">
        <v>0</v>
      </c>
      <c r="G354" s="5">
        <f t="shared" si="7"/>
        <v>66311.240000000005</v>
      </c>
    </row>
    <row r="355" spans="1:7" x14ac:dyDescent="0.25">
      <c r="A355" s="2" t="s">
        <v>712</v>
      </c>
      <c r="B355" s="3" t="s">
        <v>531</v>
      </c>
      <c r="C355" s="4" t="s">
        <v>713</v>
      </c>
      <c r="D355" s="5">
        <v>3779.76</v>
      </c>
      <c r="E355" s="5">
        <v>0</v>
      </c>
      <c r="F355" s="5">
        <v>0</v>
      </c>
      <c r="G355" s="5">
        <f t="shared" si="7"/>
        <v>3779.76</v>
      </c>
    </row>
    <row r="356" spans="1:7" x14ac:dyDescent="0.25">
      <c r="A356" s="2" t="s">
        <v>714</v>
      </c>
      <c r="B356" s="3" t="s">
        <v>531</v>
      </c>
      <c r="C356" s="4" t="s">
        <v>715</v>
      </c>
      <c r="D356" s="5">
        <v>0</v>
      </c>
      <c r="E356" s="5">
        <v>125205</v>
      </c>
      <c r="F356" s="5">
        <v>0</v>
      </c>
      <c r="G356" s="5">
        <f t="shared" si="7"/>
        <v>125205</v>
      </c>
    </row>
    <row r="357" spans="1:7" x14ac:dyDescent="0.25">
      <c r="A357" s="2" t="s">
        <v>716</v>
      </c>
      <c r="B357" s="3" t="s">
        <v>531</v>
      </c>
      <c r="C357" s="4" t="s">
        <v>717</v>
      </c>
      <c r="D357" s="5">
        <v>4598.28</v>
      </c>
      <c r="E357" s="5">
        <v>0</v>
      </c>
      <c r="F357" s="5">
        <v>0</v>
      </c>
      <c r="G357" s="5">
        <f t="shared" si="7"/>
        <v>4598.28</v>
      </c>
    </row>
    <row r="358" spans="1:7" x14ac:dyDescent="0.25">
      <c r="A358" s="2" t="s">
        <v>718</v>
      </c>
      <c r="B358" s="3" t="s">
        <v>531</v>
      </c>
      <c r="C358" s="4" t="s">
        <v>719</v>
      </c>
      <c r="D358" s="5">
        <v>8767.8700000000008</v>
      </c>
      <c r="E358" s="5">
        <v>0</v>
      </c>
      <c r="F358" s="5">
        <v>0</v>
      </c>
      <c r="G358" s="5">
        <f t="shared" si="7"/>
        <v>8767.8700000000008</v>
      </c>
    </row>
    <row r="359" spans="1:7" x14ac:dyDescent="0.25">
      <c r="A359" s="2" t="s">
        <v>720</v>
      </c>
      <c r="B359" s="3" t="s">
        <v>531</v>
      </c>
      <c r="C359" s="4" t="s">
        <v>721</v>
      </c>
      <c r="D359" s="5">
        <v>8512.92</v>
      </c>
      <c r="E359" s="5">
        <v>0</v>
      </c>
      <c r="F359" s="5">
        <v>0</v>
      </c>
      <c r="G359" s="5">
        <f t="shared" si="7"/>
        <v>8512.92</v>
      </c>
    </row>
    <row r="360" spans="1:7" x14ac:dyDescent="0.25">
      <c r="A360" s="2" t="s">
        <v>722</v>
      </c>
      <c r="B360" s="3" t="s">
        <v>531</v>
      </c>
      <c r="C360" s="4" t="s">
        <v>723</v>
      </c>
      <c r="D360" s="5">
        <v>6506.92</v>
      </c>
      <c r="E360" s="5">
        <v>8161.54</v>
      </c>
      <c r="F360" s="5">
        <v>0</v>
      </c>
      <c r="G360" s="5">
        <f t="shared" si="7"/>
        <v>14668.46</v>
      </c>
    </row>
    <row r="361" spans="1:7" x14ac:dyDescent="0.25">
      <c r="A361" s="2" t="s">
        <v>724</v>
      </c>
      <c r="B361" s="3" t="s">
        <v>531</v>
      </c>
      <c r="C361" s="4" t="s">
        <v>725</v>
      </c>
      <c r="D361" s="5">
        <v>6252.55</v>
      </c>
      <c r="E361" s="5">
        <v>0</v>
      </c>
      <c r="F361" s="5">
        <v>0</v>
      </c>
      <c r="G361" s="5">
        <f t="shared" si="7"/>
        <v>6252.55</v>
      </c>
    </row>
    <row r="362" spans="1:7" x14ac:dyDescent="0.25">
      <c r="A362" s="2" t="s">
        <v>726</v>
      </c>
      <c r="B362" s="3" t="s">
        <v>531</v>
      </c>
      <c r="C362" s="4" t="s">
        <v>727</v>
      </c>
      <c r="D362" s="5">
        <v>1120.57</v>
      </c>
      <c r="E362" s="5">
        <v>0</v>
      </c>
      <c r="F362" s="5">
        <v>0</v>
      </c>
      <c r="G362" s="5">
        <f t="shared" si="7"/>
        <v>1120.57</v>
      </c>
    </row>
    <row r="363" spans="1:7" x14ac:dyDescent="0.25">
      <c r="A363" s="2" t="s">
        <v>728</v>
      </c>
      <c r="B363" s="3" t="s">
        <v>531</v>
      </c>
      <c r="C363" s="4" t="s">
        <v>729</v>
      </c>
      <c r="D363" s="5">
        <v>25436.16</v>
      </c>
      <c r="E363" s="5">
        <v>0</v>
      </c>
      <c r="F363" s="5">
        <v>0</v>
      </c>
      <c r="G363" s="5">
        <f t="shared" si="7"/>
        <v>25436.16</v>
      </c>
    </row>
    <row r="364" spans="1:7" x14ac:dyDescent="0.25">
      <c r="A364" s="2" t="s">
        <v>730</v>
      </c>
      <c r="B364" s="3" t="s">
        <v>531</v>
      </c>
      <c r="C364" s="4" t="s">
        <v>731</v>
      </c>
      <c r="D364" s="5">
        <v>1211.95</v>
      </c>
      <c r="E364" s="5">
        <v>0</v>
      </c>
      <c r="F364" s="5">
        <v>0</v>
      </c>
      <c r="G364" s="5">
        <f t="shared" si="7"/>
        <v>1211.95</v>
      </c>
    </row>
    <row r="365" spans="1:7" x14ac:dyDescent="0.25">
      <c r="A365" s="2" t="s">
        <v>732</v>
      </c>
      <c r="B365" s="3" t="s">
        <v>531</v>
      </c>
      <c r="C365" s="4" t="s">
        <v>733</v>
      </c>
      <c r="D365" s="5">
        <v>11044.62</v>
      </c>
      <c r="E365" s="5">
        <v>0</v>
      </c>
      <c r="F365" s="5">
        <v>0</v>
      </c>
      <c r="G365" s="5">
        <f t="shared" si="7"/>
        <v>11044.62</v>
      </c>
    </row>
    <row r="366" spans="1:7" x14ac:dyDescent="0.25">
      <c r="A366" s="2" t="s">
        <v>734</v>
      </c>
      <c r="B366" s="3" t="s">
        <v>531</v>
      </c>
      <c r="C366" s="4" t="s">
        <v>735</v>
      </c>
      <c r="D366" s="5">
        <v>4715.76</v>
      </c>
      <c r="E366" s="5">
        <v>0</v>
      </c>
      <c r="F366" s="5">
        <v>0</v>
      </c>
      <c r="G366" s="5">
        <f t="shared" si="7"/>
        <v>4715.76</v>
      </c>
    </row>
    <row r="367" spans="1:7" x14ac:dyDescent="0.25">
      <c r="A367" s="2" t="s">
        <v>736</v>
      </c>
      <c r="B367" s="3" t="s">
        <v>531</v>
      </c>
      <c r="C367" s="4" t="s">
        <v>737</v>
      </c>
      <c r="D367" s="5">
        <v>17034.12</v>
      </c>
      <c r="E367" s="5">
        <v>0</v>
      </c>
      <c r="F367" s="5">
        <v>0</v>
      </c>
      <c r="G367" s="5">
        <f t="shared" si="7"/>
        <v>17034.12</v>
      </c>
    </row>
    <row r="368" spans="1:7" x14ac:dyDescent="0.25">
      <c r="A368" s="2" t="s">
        <v>738</v>
      </c>
      <c r="B368" s="3" t="s">
        <v>531</v>
      </c>
      <c r="C368" s="4" t="s">
        <v>739</v>
      </c>
      <c r="D368" s="5">
        <v>2103.59</v>
      </c>
      <c r="E368" s="5">
        <v>0</v>
      </c>
      <c r="F368" s="5">
        <v>0</v>
      </c>
      <c r="G368" s="5">
        <f t="shared" si="7"/>
        <v>2103.59</v>
      </c>
    </row>
    <row r="369" spans="1:7" x14ac:dyDescent="0.25">
      <c r="A369" s="2" t="s">
        <v>740</v>
      </c>
      <c r="B369" s="3" t="s">
        <v>531</v>
      </c>
      <c r="C369" s="4" t="s">
        <v>741</v>
      </c>
      <c r="D369" s="5">
        <v>143.88</v>
      </c>
      <c r="E369" s="5">
        <v>0</v>
      </c>
      <c r="F369" s="5">
        <v>0</v>
      </c>
      <c r="G369" s="5">
        <f t="shared" si="7"/>
        <v>143.88</v>
      </c>
    </row>
    <row r="370" spans="1:7" x14ac:dyDescent="0.25">
      <c r="A370" s="2" t="s">
        <v>742</v>
      </c>
      <c r="B370" s="3" t="s">
        <v>531</v>
      </c>
      <c r="C370" s="4" t="s">
        <v>743</v>
      </c>
      <c r="D370" s="5">
        <v>155808.48000000001</v>
      </c>
      <c r="E370" s="5">
        <v>8128.55</v>
      </c>
      <c r="F370" s="5">
        <v>0</v>
      </c>
      <c r="G370" s="5">
        <f t="shared" si="7"/>
        <v>163937.03</v>
      </c>
    </row>
    <row r="371" spans="1:7" x14ac:dyDescent="0.25">
      <c r="A371" s="2" t="s">
        <v>744</v>
      </c>
      <c r="B371" s="3" t="s">
        <v>531</v>
      </c>
      <c r="C371" s="4" t="s">
        <v>745</v>
      </c>
      <c r="D371" s="5">
        <v>12642.45</v>
      </c>
      <c r="E371" s="5">
        <v>0</v>
      </c>
      <c r="F371" s="5">
        <v>0</v>
      </c>
      <c r="G371" s="5">
        <f t="shared" si="7"/>
        <v>12642.45</v>
      </c>
    </row>
    <row r="372" spans="1:7" x14ac:dyDescent="0.25">
      <c r="A372" s="2" t="s">
        <v>746</v>
      </c>
      <c r="B372" s="3" t="s">
        <v>531</v>
      </c>
      <c r="C372" s="4" t="s">
        <v>747</v>
      </c>
      <c r="D372" s="5">
        <v>27356.89</v>
      </c>
      <c r="E372" s="5">
        <v>0</v>
      </c>
      <c r="F372" s="5">
        <v>0</v>
      </c>
      <c r="G372" s="5">
        <f t="shared" si="7"/>
        <v>27356.89</v>
      </c>
    </row>
    <row r="373" spans="1:7" x14ac:dyDescent="0.25">
      <c r="A373" s="2" t="s">
        <v>748</v>
      </c>
      <c r="B373" s="3" t="s">
        <v>531</v>
      </c>
      <c r="C373" s="4" t="s">
        <v>749</v>
      </c>
      <c r="D373" s="5">
        <v>9370.49</v>
      </c>
      <c r="E373" s="5">
        <v>0</v>
      </c>
      <c r="F373" s="5">
        <v>0</v>
      </c>
      <c r="G373" s="5">
        <f t="shared" si="7"/>
        <v>9370.49</v>
      </c>
    </row>
    <row r="374" spans="1:7" x14ac:dyDescent="0.25">
      <c r="A374" s="2" t="s">
        <v>750</v>
      </c>
      <c r="B374" s="3" t="s">
        <v>531</v>
      </c>
      <c r="C374" s="4" t="s">
        <v>751</v>
      </c>
      <c r="D374" s="5">
        <v>10146</v>
      </c>
      <c r="E374" s="5">
        <v>0</v>
      </c>
      <c r="F374" s="5">
        <v>0</v>
      </c>
      <c r="G374" s="5">
        <f t="shared" si="7"/>
        <v>10146</v>
      </c>
    </row>
    <row r="375" spans="1:7" x14ac:dyDescent="0.25">
      <c r="A375" s="2" t="s">
        <v>752</v>
      </c>
      <c r="B375" s="3" t="s">
        <v>531</v>
      </c>
      <c r="C375" s="4" t="s">
        <v>753</v>
      </c>
      <c r="D375" s="5">
        <v>8545.32</v>
      </c>
      <c r="E375" s="5">
        <v>0</v>
      </c>
      <c r="F375" s="5">
        <v>0</v>
      </c>
      <c r="G375" s="5">
        <f t="shared" si="7"/>
        <v>8545.32</v>
      </c>
    </row>
    <row r="376" spans="1:7" x14ac:dyDescent="0.25">
      <c r="A376" s="2" t="s">
        <v>754</v>
      </c>
      <c r="B376" s="3" t="s">
        <v>531</v>
      </c>
      <c r="C376" s="4" t="s">
        <v>755</v>
      </c>
      <c r="D376" s="5">
        <v>43485.23</v>
      </c>
      <c r="E376" s="5">
        <v>0</v>
      </c>
      <c r="F376" s="5">
        <v>0</v>
      </c>
      <c r="G376" s="5">
        <f t="shared" si="7"/>
        <v>43485.23</v>
      </c>
    </row>
    <row r="377" spans="1:7" x14ac:dyDescent="0.25">
      <c r="A377" s="2" t="s">
        <v>756</v>
      </c>
      <c r="B377" s="3" t="s">
        <v>531</v>
      </c>
      <c r="C377" s="4" t="s">
        <v>757</v>
      </c>
      <c r="D377" s="5">
        <v>866.88</v>
      </c>
      <c r="E377" s="5">
        <v>0</v>
      </c>
      <c r="F377" s="5">
        <v>0</v>
      </c>
      <c r="G377" s="5">
        <f t="shared" si="7"/>
        <v>866.88</v>
      </c>
    </row>
    <row r="378" spans="1:7" x14ac:dyDescent="0.25">
      <c r="A378" s="2" t="s">
        <v>758</v>
      </c>
      <c r="B378" s="3" t="s">
        <v>531</v>
      </c>
      <c r="C378" s="4" t="s">
        <v>759</v>
      </c>
      <c r="D378" s="5">
        <v>269.76</v>
      </c>
      <c r="E378" s="5">
        <v>0</v>
      </c>
      <c r="F378" s="5">
        <v>0</v>
      </c>
      <c r="G378" s="5">
        <f t="shared" si="7"/>
        <v>269.76</v>
      </c>
    </row>
    <row r="379" spans="1:7" x14ac:dyDescent="0.25">
      <c r="A379" s="2" t="s">
        <v>760</v>
      </c>
      <c r="B379" s="3" t="s">
        <v>531</v>
      </c>
      <c r="C379" s="4" t="s">
        <v>761</v>
      </c>
      <c r="D379" s="5">
        <v>258.48</v>
      </c>
      <c r="E379" s="5">
        <v>0</v>
      </c>
      <c r="F379" s="5">
        <v>0</v>
      </c>
      <c r="G379" s="5">
        <f t="shared" si="7"/>
        <v>258.48</v>
      </c>
    </row>
    <row r="380" spans="1:7" x14ac:dyDescent="0.25">
      <c r="A380" s="2" t="s">
        <v>762</v>
      </c>
      <c r="B380" s="3" t="s">
        <v>531</v>
      </c>
      <c r="C380" s="4" t="s">
        <v>763</v>
      </c>
      <c r="D380" s="5">
        <v>19093.68</v>
      </c>
      <c r="E380" s="5">
        <v>576294.19999999995</v>
      </c>
      <c r="F380" s="5">
        <v>0</v>
      </c>
      <c r="G380" s="5">
        <f t="shared" si="7"/>
        <v>595387.88</v>
      </c>
    </row>
    <row r="381" spans="1:7" x14ac:dyDescent="0.25">
      <c r="A381" s="2" t="s">
        <v>764</v>
      </c>
      <c r="B381" s="3" t="s">
        <v>531</v>
      </c>
      <c r="C381" s="4" t="s">
        <v>765</v>
      </c>
      <c r="D381" s="5">
        <v>239.88</v>
      </c>
      <c r="E381" s="5">
        <v>0</v>
      </c>
      <c r="F381" s="5">
        <v>0</v>
      </c>
      <c r="G381" s="5">
        <f t="shared" si="7"/>
        <v>239.88</v>
      </c>
    </row>
    <row r="382" spans="1:7" x14ac:dyDescent="0.25">
      <c r="A382" s="2" t="s">
        <v>766</v>
      </c>
      <c r="B382" s="3" t="s">
        <v>531</v>
      </c>
      <c r="C382" s="4" t="s">
        <v>767</v>
      </c>
      <c r="D382" s="5">
        <v>69.930000000000007</v>
      </c>
      <c r="E382" s="5">
        <v>0</v>
      </c>
      <c r="F382" s="5">
        <v>0</v>
      </c>
      <c r="G382" s="5">
        <f t="shared" si="7"/>
        <v>69.930000000000007</v>
      </c>
    </row>
    <row r="383" spans="1:7" x14ac:dyDescent="0.25">
      <c r="A383" s="2" t="s">
        <v>768</v>
      </c>
      <c r="B383" s="3" t="s">
        <v>531</v>
      </c>
      <c r="C383" s="4" t="s">
        <v>769</v>
      </c>
      <c r="D383" s="5">
        <v>7081.56</v>
      </c>
      <c r="E383" s="5">
        <v>0</v>
      </c>
      <c r="F383" s="5">
        <v>0</v>
      </c>
      <c r="G383" s="5">
        <f t="shared" si="7"/>
        <v>7081.56</v>
      </c>
    </row>
    <row r="384" spans="1:7" x14ac:dyDescent="0.25">
      <c r="A384" s="2" t="s">
        <v>770</v>
      </c>
      <c r="B384" s="3" t="s">
        <v>531</v>
      </c>
      <c r="C384" s="4" t="s">
        <v>771</v>
      </c>
      <c r="D384" s="5">
        <v>1400.87</v>
      </c>
      <c r="E384" s="5">
        <v>0</v>
      </c>
      <c r="F384" s="5">
        <v>0</v>
      </c>
      <c r="G384" s="5">
        <f t="shared" si="7"/>
        <v>1400.87</v>
      </c>
    </row>
    <row r="385" spans="1:7" x14ac:dyDescent="0.25">
      <c r="A385" s="2" t="s">
        <v>772</v>
      </c>
      <c r="B385" s="3" t="s">
        <v>531</v>
      </c>
      <c r="C385" s="4" t="s">
        <v>773</v>
      </c>
      <c r="D385" s="5">
        <v>18257.099999999999</v>
      </c>
      <c r="E385" s="5">
        <v>0</v>
      </c>
      <c r="F385" s="5">
        <v>0</v>
      </c>
      <c r="G385" s="5">
        <f t="shared" si="7"/>
        <v>18257.099999999999</v>
      </c>
    </row>
    <row r="386" spans="1:7" x14ac:dyDescent="0.25">
      <c r="A386" s="2" t="s">
        <v>774</v>
      </c>
      <c r="B386" s="3" t="s">
        <v>531</v>
      </c>
      <c r="C386" s="4" t="s">
        <v>775</v>
      </c>
      <c r="D386" s="5">
        <v>119.8</v>
      </c>
      <c r="E386" s="5">
        <v>0</v>
      </c>
      <c r="F386" s="5">
        <v>0</v>
      </c>
      <c r="G386" s="5">
        <f t="shared" si="7"/>
        <v>119.8</v>
      </c>
    </row>
    <row r="387" spans="1:7" x14ac:dyDescent="0.25">
      <c r="A387" s="2" t="s">
        <v>776</v>
      </c>
      <c r="B387" s="3" t="s">
        <v>531</v>
      </c>
      <c r="C387" s="4" t="s">
        <v>777</v>
      </c>
      <c r="D387" s="5">
        <v>21636.36</v>
      </c>
      <c r="E387" s="5">
        <v>0</v>
      </c>
      <c r="F387" s="5">
        <v>0</v>
      </c>
      <c r="G387" s="5">
        <f t="shared" si="7"/>
        <v>21636.36</v>
      </c>
    </row>
    <row r="388" spans="1:7" x14ac:dyDescent="0.25">
      <c r="A388" s="2" t="s">
        <v>778</v>
      </c>
      <c r="B388" s="3" t="s">
        <v>531</v>
      </c>
      <c r="C388" s="4" t="s">
        <v>779</v>
      </c>
      <c r="D388" s="5">
        <v>13673.28</v>
      </c>
      <c r="E388" s="5">
        <v>0</v>
      </c>
      <c r="F388" s="5">
        <v>0</v>
      </c>
      <c r="G388" s="5">
        <f t="shared" si="7"/>
        <v>13673.28</v>
      </c>
    </row>
    <row r="389" spans="1:7" x14ac:dyDescent="0.25">
      <c r="A389" s="2" t="s">
        <v>780</v>
      </c>
      <c r="B389" s="3" t="s">
        <v>531</v>
      </c>
      <c r="C389" s="4" t="s">
        <v>781</v>
      </c>
      <c r="D389" s="5">
        <v>248.88</v>
      </c>
      <c r="E389" s="5">
        <v>0</v>
      </c>
      <c r="F389" s="5">
        <v>0</v>
      </c>
      <c r="G389" s="5">
        <f t="shared" si="7"/>
        <v>248.88</v>
      </c>
    </row>
    <row r="390" spans="1:7" x14ac:dyDescent="0.25">
      <c r="A390" s="2" t="s">
        <v>782</v>
      </c>
      <c r="B390" s="3" t="s">
        <v>531</v>
      </c>
      <c r="C390" s="4" t="s">
        <v>783</v>
      </c>
      <c r="D390" s="5">
        <v>9970.0499999999993</v>
      </c>
      <c r="E390" s="5">
        <v>0</v>
      </c>
      <c r="F390" s="5">
        <v>0</v>
      </c>
      <c r="G390" s="5">
        <f t="shared" si="7"/>
        <v>9970.0499999999993</v>
      </c>
    </row>
    <row r="391" spans="1:7" x14ac:dyDescent="0.25">
      <c r="A391" s="2" t="s">
        <v>784</v>
      </c>
      <c r="B391" s="3" t="s">
        <v>531</v>
      </c>
      <c r="C391" s="4" t="s">
        <v>785</v>
      </c>
      <c r="D391" s="5">
        <v>3381.88</v>
      </c>
      <c r="E391" s="5">
        <v>0</v>
      </c>
      <c r="F391" s="5">
        <v>0</v>
      </c>
      <c r="G391" s="5">
        <f t="shared" si="7"/>
        <v>3381.88</v>
      </c>
    </row>
    <row r="392" spans="1:7" x14ac:dyDescent="0.25">
      <c r="A392" s="2" t="s">
        <v>786</v>
      </c>
      <c r="B392" s="3" t="s">
        <v>531</v>
      </c>
      <c r="C392" s="4" t="s">
        <v>787</v>
      </c>
      <c r="D392" s="5">
        <v>570</v>
      </c>
      <c r="E392" s="5">
        <v>0</v>
      </c>
      <c r="F392" s="5">
        <v>0</v>
      </c>
      <c r="G392" s="5">
        <f t="shared" si="7"/>
        <v>570</v>
      </c>
    </row>
    <row r="393" spans="1:7" x14ac:dyDescent="0.25">
      <c r="A393" s="2" t="s">
        <v>788</v>
      </c>
      <c r="B393" s="3" t="s">
        <v>531</v>
      </c>
      <c r="C393" s="4" t="s">
        <v>789</v>
      </c>
      <c r="D393" s="5">
        <v>9080.92</v>
      </c>
      <c r="E393" s="5">
        <v>0</v>
      </c>
      <c r="F393" s="5">
        <v>0</v>
      </c>
      <c r="G393" s="5">
        <f t="shared" ref="G393:G456" si="8">SUM(D393:F393)</f>
        <v>9080.92</v>
      </c>
    </row>
    <row r="394" spans="1:7" x14ac:dyDescent="0.25">
      <c r="A394" s="2" t="s">
        <v>790</v>
      </c>
      <c r="B394" s="3" t="s">
        <v>531</v>
      </c>
      <c r="C394" s="4" t="s">
        <v>791</v>
      </c>
      <c r="D394" s="5">
        <v>12187.74</v>
      </c>
      <c r="E394" s="5">
        <v>0</v>
      </c>
      <c r="F394" s="5">
        <v>0</v>
      </c>
      <c r="G394" s="5">
        <f t="shared" si="8"/>
        <v>12187.74</v>
      </c>
    </row>
    <row r="395" spans="1:7" x14ac:dyDescent="0.25">
      <c r="A395" s="2" t="s">
        <v>792</v>
      </c>
      <c r="B395" s="3" t="s">
        <v>531</v>
      </c>
      <c r="C395" s="4" t="s">
        <v>793</v>
      </c>
      <c r="D395" s="5">
        <v>1176</v>
      </c>
      <c r="E395" s="5">
        <v>0</v>
      </c>
      <c r="F395" s="5">
        <v>0</v>
      </c>
      <c r="G395" s="5">
        <f t="shared" si="8"/>
        <v>1176</v>
      </c>
    </row>
    <row r="396" spans="1:7" x14ac:dyDescent="0.25">
      <c r="A396" s="2" t="s">
        <v>794</v>
      </c>
      <c r="B396" s="3" t="s">
        <v>531</v>
      </c>
      <c r="C396" s="4" t="s">
        <v>795</v>
      </c>
      <c r="D396" s="5">
        <v>4629.04</v>
      </c>
      <c r="E396" s="5">
        <v>0</v>
      </c>
      <c r="F396" s="5">
        <v>0</v>
      </c>
      <c r="G396" s="5">
        <f t="shared" si="8"/>
        <v>4629.04</v>
      </c>
    </row>
    <row r="397" spans="1:7" x14ac:dyDescent="0.25">
      <c r="A397" s="2" t="s">
        <v>796</v>
      </c>
      <c r="B397" s="3" t="s">
        <v>531</v>
      </c>
      <c r="C397" s="4" t="s">
        <v>797</v>
      </c>
      <c r="D397" s="5">
        <v>435.82</v>
      </c>
      <c r="E397" s="5">
        <v>0</v>
      </c>
      <c r="F397" s="5">
        <v>0</v>
      </c>
      <c r="G397" s="5">
        <f t="shared" si="8"/>
        <v>435.82</v>
      </c>
    </row>
    <row r="398" spans="1:7" x14ac:dyDescent="0.25">
      <c r="A398" s="2" t="s">
        <v>798</v>
      </c>
      <c r="B398" s="3" t="s">
        <v>531</v>
      </c>
      <c r="C398" s="4" t="s">
        <v>799</v>
      </c>
      <c r="D398" s="5">
        <v>15301.32</v>
      </c>
      <c r="E398" s="5">
        <v>0</v>
      </c>
      <c r="F398" s="5">
        <v>0</v>
      </c>
      <c r="G398" s="5">
        <f t="shared" si="8"/>
        <v>15301.32</v>
      </c>
    </row>
    <row r="399" spans="1:7" x14ac:dyDescent="0.25">
      <c r="A399" s="2" t="s">
        <v>800</v>
      </c>
      <c r="B399" s="3" t="s">
        <v>531</v>
      </c>
      <c r="C399" s="4" t="s">
        <v>801</v>
      </c>
      <c r="D399" s="5">
        <v>3768.48</v>
      </c>
      <c r="E399" s="5">
        <v>0</v>
      </c>
      <c r="F399" s="5">
        <v>0</v>
      </c>
      <c r="G399" s="5">
        <f t="shared" si="8"/>
        <v>3768.48</v>
      </c>
    </row>
    <row r="400" spans="1:7" x14ac:dyDescent="0.25">
      <c r="A400" s="2" t="s">
        <v>802</v>
      </c>
      <c r="B400" s="3" t="s">
        <v>531</v>
      </c>
      <c r="C400" s="4" t="s">
        <v>803</v>
      </c>
      <c r="D400" s="5">
        <v>3759.36</v>
      </c>
      <c r="E400" s="5">
        <v>0</v>
      </c>
      <c r="F400" s="5">
        <v>0</v>
      </c>
      <c r="G400" s="5">
        <f t="shared" si="8"/>
        <v>3759.36</v>
      </c>
    </row>
    <row r="401" spans="1:7" x14ac:dyDescent="0.25">
      <c r="A401" s="2" t="s">
        <v>804</v>
      </c>
      <c r="B401" s="3" t="s">
        <v>531</v>
      </c>
      <c r="C401" s="4" t="s">
        <v>805</v>
      </c>
      <c r="D401" s="5">
        <v>4304.88</v>
      </c>
      <c r="E401" s="5">
        <v>0</v>
      </c>
      <c r="F401" s="5">
        <v>0</v>
      </c>
      <c r="G401" s="5">
        <f t="shared" si="8"/>
        <v>4304.88</v>
      </c>
    </row>
    <row r="402" spans="1:7" x14ac:dyDescent="0.25">
      <c r="A402" s="2" t="s">
        <v>806</v>
      </c>
      <c r="B402" s="3" t="s">
        <v>531</v>
      </c>
      <c r="C402" s="4" t="s">
        <v>807</v>
      </c>
      <c r="D402" s="5">
        <v>4616.16</v>
      </c>
      <c r="E402" s="5">
        <v>0</v>
      </c>
      <c r="F402" s="5">
        <v>0</v>
      </c>
      <c r="G402" s="5">
        <f t="shared" si="8"/>
        <v>4616.16</v>
      </c>
    </row>
    <row r="403" spans="1:7" x14ac:dyDescent="0.25">
      <c r="A403" s="2" t="s">
        <v>808</v>
      </c>
      <c r="B403" s="3" t="s">
        <v>531</v>
      </c>
      <c r="C403" s="4" t="s">
        <v>809</v>
      </c>
      <c r="D403" s="5">
        <v>7315.68</v>
      </c>
      <c r="E403" s="5">
        <v>0</v>
      </c>
      <c r="F403" s="5">
        <v>0</v>
      </c>
      <c r="G403" s="5">
        <f t="shared" si="8"/>
        <v>7315.68</v>
      </c>
    </row>
    <row r="404" spans="1:7" x14ac:dyDescent="0.25">
      <c r="A404" s="2" t="s">
        <v>810</v>
      </c>
      <c r="B404" s="3" t="s">
        <v>531</v>
      </c>
      <c r="C404" s="4" t="s">
        <v>811</v>
      </c>
      <c r="D404" s="5">
        <v>7511.64</v>
      </c>
      <c r="E404" s="5">
        <v>0</v>
      </c>
      <c r="F404" s="5">
        <v>0</v>
      </c>
      <c r="G404" s="5">
        <f t="shared" si="8"/>
        <v>7511.64</v>
      </c>
    </row>
    <row r="405" spans="1:7" x14ac:dyDescent="0.25">
      <c r="A405" s="2" t="s">
        <v>812</v>
      </c>
      <c r="B405" s="3" t="s">
        <v>531</v>
      </c>
      <c r="C405" s="4" t="s">
        <v>813</v>
      </c>
      <c r="D405" s="5">
        <v>9709.32</v>
      </c>
      <c r="E405" s="5">
        <v>0</v>
      </c>
      <c r="F405" s="5">
        <v>0</v>
      </c>
      <c r="G405" s="5">
        <f t="shared" si="8"/>
        <v>9709.32</v>
      </c>
    </row>
    <row r="406" spans="1:7" x14ac:dyDescent="0.25">
      <c r="A406" s="2" t="s">
        <v>814</v>
      </c>
      <c r="B406" s="3" t="s">
        <v>531</v>
      </c>
      <c r="C406" s="4" t="s">
        <v>815</v>
      </c>
      <c r="D406" s="5">
        <v>4658.3999999999996</v>
      </c>
      <c r="E406" s="5">
        <v>0</v>
      </c>
      <c r="F406" s="5">
        <v>0</v>
      </c>
      <c r="G406" s="5">
        <f t="shared" si="8"/>
        <v>4658.3999999999996</v>
      </c>
    </row>
    <row r="407" spans="1:7" x14ac:dyDescent="0.25">
      <c r="A407" s="2" t="s">
        <v>816</v>
      </c>
      <c r="B407" s="3" t="s">
        <v>531</v>
      </c>
      <c r="C407" s="4" t="s">
        <v>817</v>
      </c>
      <c r="D407" s="5">
        <v>623.39</v>
      </c>
      <c r="E407" s="5">
        <v>0</v>
      </c>
      <c r="F407" s="5">
        <v>0</v>
      </c>
      <c r="G407" s="5">
        <f t="shared" si="8"/>
        <v>623.39</v>
      </c>
    </row>
    <row r="408" spans="1:7" x14ac:dyDescent="0.25">
      <c r="A408" s="2" t="s">
        <v>818</v>
      </c>
      <c r="B408" s="3" t="s">
        <v>531</v>
      </c>
      <c r="C408" s="4" t="s">
        <v>819</v>
      </c>
      <c r="D408" s="5">
        <v>181.07</v>
      </c>
      <c r="E408" s="5">
        <v>0</v>
      </c>
      <c r="F408" s="5">
        <v>0</v>
      </c>
      <c r="G408" s="5">
        <f t="shared" si="8"/>
        <v>181.07</v>
      </c>
    </row>
    <row r="409" spans="1:7" x14ac:dyDescent="0.25">
      <c r="A409" s="2" t="s">
        <v>820</v>
      </c>
      <c r="B409" s="3" t="s">
        <v>531</v>
      </c>
      <c r="C409" s="4" t="s">
        <v>821</v>
      </c>
      <c r="D409" s="5">
        <v>3668.51</v>
      </c>
      <c r="E409" s="5">
        <v>0</v>
      </c>
      <c r="F409" s="5">
        <v>0</v>
      </c>
      <c r="G409" s="5">
        <f t="shared" si="8"/>
        <v>3668.51</v>
      </c>
    </row>
    <row r="410" spans="1:7" x14ac:dyDescent="0.25">
      <c r="A410" s="2" t="s">
        <v>822</v>
      </c>
      <c r="B410" s="3" t="s">
        <v>531</v>
      </c>
      <c r="C410" s="4" t="s">
        <v>823</v>
      </c>
      <c r="D410" s="5">
        <v>16586.22</v>
      </c>
      <c r="E410" s="5">
        <v>0</v>
      </c>
      <c r="F410" s="5">
        <v>0</v>
      </c>
      <c r="G410" s="5">
        <f t="shared" si="8"/>
        <v>16586.22</v>
      </c>
    </row>
    <row r="411" spans="1:7" x14ac:dyDescent="0.25">
      <c r="A411" s="2" t="s">
        <v>824</v>
      </c>
      <c r="B411" s="3" t="s">
        <v>531</v>
      </c>
      <c r="C411" s="4" t="s">
        <v>825</v>
      </c>
      <c r="D411" s="5">
        <v>32802.400000000001</v>
      </c>
      <c r="E411" s="5">
        <v>0</v>
      </c>
      <c r="F411" s="5">
        <v>0</v>
      </c>
      <c r="G411" s="5">
        <f t="shared" si="8"/>
        <v>32802.400000000001</v>
      </c>
    </row>
    <row r="412" spans="1:7" x14ac:dyDescent="0.25">
      <c r="A412" s="2" t="s">
        <v>826</v>
      </c>
      <c r="B412" s="3" t="s">
        <v>531</v>
      </c>
      <c r="C412" s="4" t="s">
        <v>827</v>
      </c>
      <c r="D412" s="5">
        <v>706.5</v>
      </c>
      <c r="E412" s="5">
        <v>0</v>
      </c>
      <c r="F412" s="5">
        <v>0</v>
      </c>
      <c r="G412" s="5">
        <f t="shared" si="8"/>
        <v>706.5</v>
      </c>
    </row>
    <row r="413" spans="1:7" x14ac:dyDescent="0.25">
      <c r="A413" s="2" t="s">
        <v>828</v>
      </c>
      <c r="B413" s="3" t="s">
        <v>531</v>
      </c>
      <c r="C413" s="4" t="s">
        <v>829</v>
      </c>
      <c r="D413" s="5">
        <v>7040.21</v>
      </c>
      <c r="E413" s="5">
        <v>0</v>
      </c>
      <c r="F413" s="5">
        <v>0</v>
      </c>
      <c r="G413" s="5">
        <f t="shared" si="8"/>
        <v>7040.21</v>
      </c>
    </row>
    <row r="414" spans="1:7" x14ac:dyDescent="0.25">
      <c r="A414" s="2" t="s">
        <v>830</v>
      </c>
      <c r="B414" s="3" t="s">
        <v>531</v>
      </c>
      <c r="C414" s="4" t="s">
        <v>831</v>
      </c>
      <c r="D414" s="5">
        <v>59737.56</v>
      </c>
      <c r="E414" s="5">
        <v>0</v>
      </c>
      <c r="F414" s="5">
        <v>0</v>
      </c>
      <c r="G414" s="5">
        <f t="shared" si="8"/>
        <v>59737.56</v>
      </c>
    </row>
    <row r="415" spans="1:7" x14ac:dyDescent="0.25">
      <c r="A415" s="2" t="s">
        <v>832</v>
      </c>
      <c r="B415" s="3" t="s">
        <v>531</v>
      </c>
      <c r="C415" s="4" t="s">
        <v>833</v>
      </c>
      <c r="D415" s="5">
        <v>11952.48</v>
      </c>
      <c r="E415" s="5">
        <v>0</v>
      </c>
      <c r="F415" s="5">
        <v>0</v>
      </c>
      <c r="G415" s="5">
        <f t="shared" si="8"/>
        <v>11952.48</v>
      </c>
    </row>
    <row r="416" spans="1:7" x14ac:dyDescent="0.25">
      <c r="A416" s="2" t="s">
        <v>834</v>
      </c>
      <c r="B416" s="3" t="s">
        <v>531</v>
      </c>
      <c r="C416" s="4" t="s">
        <v>835</v>
      </c>
      <c r="D416" s="5">
        <v>37719.599999999999</v>
      </c>
      <c r="E416" s="5">
        <v>0</v>
      </c>
      <c r="F416" s="5">
        <v>0</v>
      </c>
      <c r="G416" s="5">
        <f t="shared" si="8"/>
        <v>37719.599999999999</v>
      </c>
    </row>
    <row r="417" spans="1:7" x14ac:dyDescent="0.25">
      <c r="A417" s="2" t="s">
        <v>836</v>
      </c>
      <c r="B417" s="3" t="s">
        <v>531</v>
      </c>
      <c r="C417" s="4" t="s">
        <v>837</v>
      </c>
      <c r="D417" s="5">
        <v>44664</v>
      </c>
      <c r="E417" s="5">
        <v>0</v>
      </c>
      <c r="F417" s="5">
        <v>0</v>
      </c>
      <c r="G417" s="5">
        <f t="shared" si="8"/>
        <v>44664</v>
      </c>
    </row>
    <row r="418" spans="1:7" x14ac:dyDescent="0.25">
      <c r="A418" s="2" t="s">
        <v>838</v>
      </c>
      <c r="B418" s="3" t="s">
        <v>531</v>
      </c>
      <c r="C418" s="4" t="s">
        <v>839</v>
      </c>
      <c r="D418" s="5">
        <v>10093.969999999999</v>
      </c>
      <c r="E418" s="5">
        <v>0</v>
      </c>
      <c r="F418" s="5">
        <v>0</v>
      </c>
      <c r="G418" s="5">
        <f t="shared" si="8"/>
        <v>10093.969999999999</v>
      </c>
    </row>
    <row r="419" spans="1:7" x14ac:dyDescent="0.25">
      <c r="A419" s="2" t="s">
        <v>840</v>
      </c>
      <c r="B419" s="3" t="s">
        <v>531</v>
      </c>
      <c r="C419" s="4" t="s">
        <v>841</v>
      </c>
      <c r="D419" s="5">
        <v>13179.52</v>
      </c>
      <c r="E419" s="5">
        <v>0</v>
      </c>
      <c r="F419" s="5">
        <v>0</v>
      </c>
      <c r="G419" s="5">
        <f t="shared" si="8"/>
        <v>13179.52</v>
      </c>
    </row>
    <row r="420" spans="1:7" x14ac:dyDescent="0.25">
      <c r="A420" s="2" t="s">
        <v>842</v>
      </c>
      <c r="B420" s="3" t="s">
        <v>531</v>
      </c>
      <c r="C420" s="4" t="s">
        <v>843</v>
      </c>
      <c r="D420" s="5">
        <v>19190.28</v>
      </c>
      <c r="E420" s="5">
        <v>0</v>
      </c>
      <c r="F420" s="5">
        <v>0</v>
      </c>
      <c r="G420" s="5">
        <f t="shared" si="8"/>
        <v>19190.28</v>
      </c>
    </row>
    <row r="421" spans="1:7" x14ac:dyDescent="0.25">
      <c r="A421" s="2" t="s">
        <v>844</v>
      </c>
      <c r="B421" s="3" t="s">
        <v>531</v>
      </c>
      <c r="C421" s="4" t="s">
        <v>845</v>
      </c>
      <c r="D421" s="5">
        <v>1021.76</v>
      </c>
      <c r="E421" s="5">
        <v>0</v>
      </c>
      <c r="F421" s="5">
        <v>0</v>
      </c>
      <c r="G421" s="5">
        <f t="shared" si="8"/>
        <v>1021.76</v>
      </c>
    </row>
    <row r="422" spans="1:7" x14ac:dyDescent="0.25">
      <c r="A422" s="2" t="s">
        <v>846</v>
      </c>
      <c r="B422" s="3" t="s">
        <v>531</v>
      </c>
      <c r="C422" s="4" t="s">
        <v>847</v>
      </c>
      <c r="D422" s="5">
        <v>933.36</v>
      </c>
      <c r="E422" s="5">
        <v>0</v>
      </c>
      <c r="F422" s="5">
        <v>0</v>
      </c>
      <c r="G422" s="5">
        <f t="shared" si="8"/>
        <v>933.36</v>
      </c>
    </row>
    <row r="423" spans="1:7" x14ac:dyDescent="0.25">
      <c r="A423" s="2" t="s">
        <v>848</v>
      </c>
      <c r="B423" s="3" t="s">
        <v>531</v>
      </c>
      <c r="C423" s="4" t="s">
        <v>849</v>
      </c>
      <c r="D423" s="5">
        <v>26756.68</v>
      </c>
      <c r="E423" s="5">
        <v>0</v>
      </c>
      <c r="F423" s="5">
        <v>0</v>
      </c>
      <c r="G423" s="5">
        <f t="shared" si="8"/>
        <v>26756.68</v>
      </c>
    </row>
    <row r="424" spans="1:7" x14ac:dyDescent="0.25">
      <c r="A424" s="2" t="s">
        <v>850</v>
      </c>
      <c r="B424" s="3" t="s">
        <v>531</v>
      </c>
      <c r="C424" s="4" t="s">
        <v>851</v>
      </c>
      <c r="D424" s="5">
        <v>476696.39</v>
      </c>
      <c r="E424" s="5">
        <v>0</v>
      </c>
      <c r="F424" s="5">
        <v>0</v>
      </c>
      <c r="G424" s="5">
        <f t="shared" si="8"/>
        <v>476696.39</v>
      </c>
    </row>
    <row r="425" spans="1:7" x14ac:dyDescent="0.25">
      <c r="A425" s="2" t="s">
        <v>852</v>
      </c>
      <c r="B425" s="3" t="s">
        <v>531</v>
      </c>
      <c r="C425" s="4" t="s">
        <v>853</v>
      </c>
      <c r="D425" s="5">
        <v>374.76</v>
      </c>
      <c r="E425" s="5">
        <v>0</v>
      </c>
      <c r="F425" s="5">
        <v>0</v>
      </c>
      <c r="G425" s="5">
        <f t="shared" si="8"/>
        <v>374.76</v>
      </c>
    </row>
    <row r="426" spans="1:7" x14ac:dyDescent="0.25">
      <c r="A426" s="2" t="s">
        <v>854</v>
      </c>
      <c r="B426" s="3" t="s">
        <v>531</v>
      </c>
      <c r="C426" s="4" t="s">
        <v>855</v>
      </c>
      <c r="D426" s="5">
        <v>1066.55</v>
      </c>
      <c r="E426" s="5">
        <v>0</v>
      </c>
      <c r="F426" s="5">
        <v>0</v>
      </c>
      <c r="G426" s="5">
        <f t="shared" si="8"/>
        <v>1066.55</v>
      </c>
    </row>
    <row r="427" spans="1:7" x14ac:dyDescent="0.25">
      <c r="A427" s="2" t="s">
        <v>856</v>
      </c>
      <c r="B427" s="3" t="s">
        <v>531</v>
      </c>
      <c r="C427" s="4" t="s">
        <v>857</v>
      </c>
      <c r="D427" s="5">
        <v>8234.2800000000007</v>
      </c>
      <c r="E427" s="5">
        <v>0</v>
      </c>
      <c r="F427" s="5">
        <v>0</v>
      </c>
      <c r="G427" s="5">
        <f t="shared" si="8"/>
        <v>8234.2800000000007</v>
      </c>
    </row>
    <row r="428" spans="1:7" x14ac:dyDescent="0.25">
      <c r="A428" s="2" t="s">
        <v>858</v>
      </c>
      <c r="B428" s="3" t="s">
        <v>531</v>
      </c>
      <c r="C428" s="4" t="s">
        <v>859</v>
      </c>
      <c r="D428" s="5">
        <v>10548.24</v>
      </c>
      <c r="E428" s="5">
        <v>0</v>
      </c>
      <c r="F428" s="5">
        <v>0</v>
      </c>
      <c r="G428" s="5">
        <f t="shared" si="8"/>
        <v>10548.24</v>
      </c>
    </row>
    <row r="429" spans="1:7" x14ac:dyDescent="0.25">
      <c r="A429" s="2" t="s">
        <v>860</v>
      </c>
      <c r="B429" s="3" t="s">
        <v>531</v>
      </c>
      <c r="C429" s="4" t="s">
        <v>861</v>
      </c>
      <c r="D429" s="5">
        <v>164.88</v>
      </c>
      <c r="E429" s="5">
        <v>0</v>
      </c>
      <c r="F429" s="5">
        <v>0</v>
      </c>
      <c r="G429" s="5">
        <f t="shared" si="8"/>
        <v>164.88</v>
      </c>
    </row>
    <row r="430" spans="1:7" x14ac:dyDescent="0.25">
      <c r="A430" s="2" t="s">
        <v>862</v>
      </c>
      <c r="B430" s="3" t="s">
        <v>531</v>
      </c>
      <c r="C430" s="4" t="s">
        <v>863</v>
      </c>
      <c r="D430" s="5">
        <v>5757.96</v>
      </c>
      <c r="E430" s="5">
        <v>0</v>
      </c>
      <c r="F430" s="5">
        <v>0</v>
      </c>
      <c r="G430" s="5">
        <f t="shared" si="8"/>
        <v>5757.96</v>
      </c>
    </row>
    <row r="431" spans="1:7" x14ac:dyDescent="0.25">
      <c r="A431" s="2" t="s">
        <v>864</v>
      </c>
      <c r="B431" s="3" t="s">
        <v>531</v>
      </c>
      <c r="C431" s="4" t="s">
        <v>865</v>
      </c>
      <c r="D431" s="5">
        <v>45544.43</v>
      </c>
      <c r="E431" s="5">
        <v>0</v>
      </c>
      <c r="F431" s="5">
        <v>0</v>
      </c>
      <c r="G431" s="5">
        <f t="shared" si="8"/>
        <v>45544.43</v>
      </c>
    </row>
    <row r="432" spans="1:7" x14ac:dyDescent="0.25">
      <c r="A432" s="2" t="s">
        <v>866</v>
      </c>
      <c r="B432" s="3" t="s">
        <v>531</v>
      </c>
      <c r="C432" s="4" t="s">
        <v>867</v>
      </c>
      <c r="D432" s="5">
        <v>1456.79</v>
      </c>
      <c r="E432" s="5">
        <v>0</v>
      </c>
      <c r="F432" s="5">
        <v>0</v>
      </c>
      <c r="G432" s="5">
        <f t="shared" si="8"/>
        <v>1456.79</v>
      </c>
    </row>
    <row r="433" spans="1:7" x14ac:dyDescent="0.25">
      <c r="A433" s="2" t="s">
        <v>868</v>
      </c>
      <c r="B433" s="3" t="s">
        <v>531</v>
      </c>
      <c r="C433" s="4" t="s">
        <v>869</v>
      </c>
      <c r="D433" s="5">
        <v>27811.54</v>
      </c>
      <c r="E433" s="5">
        <v>0</v>
      </c>
      <c r="F433" s="5">
        <v>0</v>
      </c>
      <c r="G433" s="5">
        <f t="shared" si="8"/>
        <v>27811.54</v>
      </c>
    </row>
    <row r="434" spans="1:7" x14ac:dyDescent="0.25">
      <c r="A434" s="2" t="s">
        <v>870</v>
      </c>
      <c r="B434" s="3" t="s">
        <v>531</v>
      </c>
      <c r="C434" s="4" t="s">
        <v>871</v>
      </c>
      <c r="D434" s="5">
        <v>2516.86</v>
      </c>
      <c r="E434" s="5">
        <v>0</v>
      </c>
      <c r="F434" s="5">
        <v>0</v>
      </c>
      <c r="G434" s="5">
        <f t="shared" si="8"/>
        <v>2516.86</v>
      </c>
    </row>
    <row r="435" spans="1:7" x14ac:dyDescent="0.25">
      <c r="A435" s="2" t="s">
        <v>872</v>
      </c>
      <c r="B435" s="3" t="s">
        <v>531</v>
      </c>
      <c r="C435" s="4" t="s">
        <v>873</v>
      </c>
      <c r="D435" s="5">
        <v>933.83</v>
      </c>
      <c r="E435" s="5">
        <v>0</v>
      </c>
      <c r="F435" s="5">
        <v>0</v>
      </c>
      <c r="G435" s="5">
        <f t="shared" si="8"/>
        <v>933.83</v>
      </c>
    </row>
    <row r="436" spans="1:7" x14ac:dyDescent="0.25">
      <c r="A436" s="2" t="s">
        <v>874</v>
      </c>
      <c r="B436" s="3" t="s">
        <v>531</v>
      </c>
      <c r="C436" s="4" t="s">
        <v>875</v>
      </c>
      <c r="D436" s="5">
        <v>4103.04</v>
      </c>
      <c r="E436" s="5">
        <v>0</v>
      </c>
      <c r="F436" s="5">
        <v>0</v>
      </c>
      <c r="G436" s="5">
        <f t="shared" si="8"/>
        <v>4103.04</v>
      </c>
    </row>
    <row r="437" spans="1:7" x14ac:dyDescent="0.25">
      <c r="A437" s="2" t="s">
        <v>876</v>
      </c>
      <c r="B437" s="3" t="s">
        <v>531</v>
      </c>
      <c r="C437" s="4" t="s">
        <v>877</v>
      </c>
      <c r="D437" s="5">
        <v>954.84</v>
      </c>
      <c r="E437" s="5">
        <v>0</v>
      </c>
      <c r="F437" s="5">
        <v>0</v>
      </c>
      <c r="G437" s="5">
        <f t="shared" si="8"/>
        <v>954.84</v>
      </c>
    </row>
    <row r="438" spans="1:7" x14ac:dyDescent="0.25">
      <c r="A438" s="2" t="s">
        <v>878</v>
      </c>
      <c r="B438" s="3" t="s">
        <v>531</v>
      </c>
      <c r="C438" s="4" t="s">
        <v>879</v>
      </c>
      <c r="D438" s="5">
        <v>11571.98</v>
      </c>
      <c r="E438" s="5">
        <v>123119.44</v>
      </c>
      <c r="F438" s="5">
        <v>0</v>
      </c>
      <c r="G438" s="5">
        <f t="shared" si="8"/>
        <v>134691.42000000001</v>
      </c>
    </row>
    <row r="439" spans="1:7" x14ac:dyDescent="0.25">
      <c r="A439" s="2" t="s">
        <v>880</v>
      </c>
      <c r="B439" s="3" t="s">
        <v>531</v>
      </c>
      <c r="C439" s="4" t="s">
        <v>881</v>
      </c>
      <c r="D439" s="5">
        <v>33378.959999999999</v>
      </c>
      <c r="E439" s="5">
        <v>0</v>
      </c>
      <c r="F439" s="5">
        <v>0</v>
      </c>
      <c r="G439" s="5">
        <f t="shared" si="8"/>
        <v>33378.959999999999</v>
      </c>
    </row>
    <row r="440" spans="1:7" x14ac:dyDescent="0.25">
      <c r="A440" s="2" t="s">
        <v>882</v>
      </c>
      <c r="B440" s="3" t="s">
        <v>531</v>
      </c>
      <c r="C440" s="4" t="s">
        <v>883</v>
      </c>
      <c r="D440" s="5">
        <v>5481.47</v>
      </c>
      <c r="E440" s="5">
        <v>0</v>
      </c>
      <c r="F440" s="5">
        <v>0</v>
      </c>
      <c r="G440" s="5">
        <f t="shared" si="8"/>
        <v>5481.47</v>
      </c>
    </row>
    <row r="441" spans="1:7" x14ac:dyDescent="0.25">
      <c r="A441" s="2" t="s">
        <v>884</v>
      </c>
      <c r="B441" s="3" t="s">
        <v>531</v>
      </c>
      <c r="C441" s="4" t="s">
        <v>885</v>
      </c>
      <c r="D441" s="5">
        <v>26569.439999999999</v>
      </c>
      <c r="E441" s="5">
        <v>0</v>
      </c>
      <c r="F441" s="5">
        <v>0</v>
      </c>
      <c r="G441" s="5">
        <f t="shared" si="8"/>
        <v>26569.439999999999</v>
      </c>
    </row>
    <row r="442" spans="1:7" x14ac:dyDescent="0.25">
      <c r="A442" s="2" t="s">
        <v>886</v>
      </c>
      <c r="B442" s="3" t="s">
        <v>531</v>
      </c>
      <c r="C442" s="4" t="s">
        <v>887</v>
      </c>
      <c r="D442" s="5">
        <v>7237.2</v>
      </c>
      <c r="E442" s="5">
        <v>0</v>
      </c>
      <c r="F442" s="5">
        <v>0</v>
      </c>
      <c r="G442" s="5">
        <f t="shared" si="8"/>
        <v>7237.2</v>
      </c>
    </row>
    <row r="443" spans="1:7" x14ac:dyDescent="0.25">
      <c r="A443" s="2" t="s">
        <v>888</v>
      </c>
      <c r="B443" s="3" t="s">
        <v>531</v>
      </c>
      <c r="C443" s="4" t="s">
        <v>889</v>
      </c>
      <c r="D443" s="5">
        <v>560.88</v>
      </c>
      <c r="E443" s="5">
        <v>0</v>
      </c>
      <c r="F443" s="5">
        <v>0</v>
      </c>
      <c r="G443" s="5">
        <f t="shared" si="8"/>
        <v>560.88</v>
      </c>
    </row>
    <row r="444" spans="1:7" x14ac:dyDescent="0.25">
      <c r="A444" s="2" t="s">
        <v>890</v>
      </c>
      <c r="B444" s="3" t="s">
        <v>531</v>
      </c>
      <c r="C444" s="4" t="s">
        <v>891</v>
      </c>
      <c r="D444" s="5">
        <v>47028.08</v>
      </c>
      <c r="E444" s="5">
        <v>0</v>
      </c>
      <c r="F444" s="5">
        <v>0</v>
      </c>
      <c r="G444" s="5">
        <f t="shared" si="8"/>
        <v>47028.08</v>
      </c>
    </row>
    <row r="445" spans="1:7" x14ac:dyDescent="0.25">
      <c r="A445" s="2" t="s">
        <v>892</v>
      </c>
      <c r="B445" s="3" t="s">
        <v>531</v>
      </c>
      <c r="C445" s="4" t="s">
        <v>893</v>
      </c>
      <c r="D445" s="5">
        <v>16656.3</v>
      </c>
      <c r="E445" s="5">
        <v>0</v>
      </c>
      <c r="F445" s="5">
        <v>0</v>
      </c>
      <c r="G445" s="5">
        <f t="shared" si="8"/>
        <v>16656.3</v>
      </c>
    </row>
    <row r="446" spans="1:7" x14ac:dyDescent="0.25">
      <c r="A446" s="2" t="s">
        <v>894</v>
      </c>
      <c r="B446" s="3" t="s">
        <v>531</v>
      </c>
      <c r="C446" s="4" t="s">
        <v>895</v>
      </c>
      <c r="D446" s="5">
        <v>12300</v>
      </c>
      <c r="E446" s="5">
        <v>350953.67</v>
      </c>
      <c r="F446" s="5">
        <v>0</v>
      </c>
      <c r="G446" s="5">
        <f t="shared" si="8"/>
        <v>363253.67</v>
      </c>
    </row>
    <row r="447" spans="1:7" x14ac:dyDescent="0.25">
      <c r="A447" s="2" t="s">
        <v>896</v>
      </c>
      <c r="B447" s="3" t="s">
        <v>531</v>
      </c>
      <c r="C447" s="4" t="s">
        <v>897</v>
      </c>
      <c r="D447" s="5">
        <v>3526.25</v>
      </c>
      <c r="E447" s="5">
        <v>0</v>
      </c>
      <c r="F447" s="5">
        <v>0</v>
      </c>
      <c r="G447" s="5">
        <f t="shared" si="8"/>
        <v>3526.25</v>
      </c>
    </row>
    <row r="448" spans="1:7" x14ac:dyDescent="0.25">
      <c r="A448" s="2" t="s">
        <v>898</v>
      </c>
      <c r="B448" s="3" t="s">
        <v>531</v>
      </c>
      <c r="C448" s="4" t="s">
        <v>899</v>
      </c>
      <c r="D448" s="5">
        <v>44910.1</v>
      </c>
      <c r="E448" s="5">
        <v>0</v>
      </c>
      <c r="F448" s="5">
        <v>0</v>
      </c>
      <c r="G448" s="5">
        <f t="shared" si="8"/>
        <v>44910.1</v>
      </c>
    </row>
    <row r="449" spans="1:7" x14ac:dyDescent="0.25">
      <c r="A449" s="2" t="s">
        <v>900</v>
      </c>
      <c r="B449" s="3" t="s">
        <v>531</v>
      </c>
      <c r="C449" s="4" t="s">
        <v>901</v>
      </c>
      <c r="D449" s="5">
        <v>6607.92</v>
      </c>
      <c r="E449" s="5">
        <v>0</v>
      </c>
      <c r="F449" s="5">
        <v>0</v>
      </c>
      <c r="G449" s="5">
        <f t="shared" si="8"/>
        <v>6607.92</v>
      </c>
    </row>
    <row r="450" spans="1:7" x14ac:dyDescent="0.25">
      <c r="A450" s="2" t="s">
        <v>902</v>
      </c>
      <c r="B450" s="3" t="s">
        <v>531</v>
      </c>
      <c r="C450" s="4" t="s">
        <v>903</v>
      </c>
      <c r="D450" s="5">
        <v>18315</v>
      </c>
      <c r="E450" s="5">
        <v>0</v>
      </c>
      <c r="F450" s="5">
        <v>0</v>
      </c>
      <c r="G450" s="5">
        <f t="shared" si="8"/>
        <v>18315</v>
      </c>
    </row>
    <row r="451" spans="1:7" x14ac:dyDescent="0.25">
      <c r="A451" s="2" t="s">
        <v>904</v>
      </c>
      <c r="B451" s="3" t="s">
        <v>531</v>
      </c>
      <c r="C451" s="4" t="s">
        <v>905</v>
      </c>
      <c r="D451" s="5">
        <v>737.65</v>
      </c>
      <c r="E451" s="5">
        <v>0</v>
      </c>
      <c r="F451" s="5">
        <v>0</v>
      </c>
      <c r="G451" s="5">
        <f t="shared" si="8"/>
        <v>737.65</v>
      </c>
    </row>
    <row r="452" spans="1:7" x14ac:dyDescent="0.25">
      <c r="A452" s="2" t="s">
        <v>906</v>
      </c>
      <c r="B452" s="3" t="s">
        <v>531</v>
      </c>
      <c r="C452" s="4" t="s">
        <v>907</v>
      </c>
      <c r="D452" s="5">
        <v>90778.559999999998</v>
      </c>
      <c r="E452" s="5">
        <v>0</v>
      </c>
      <c r="F452" s="5">
        <v>0</v>
      </c>
      <c r="G452" s="5">
        <f t="shared" si="8"/>
        <v>90778.559999999998</v>
      </c>
    </row>
    <row r="453" spans="1:7" x14ac:dyDescent="0.25">
      <c r="A453" s="2" t="s">
        <v>908</v>
      </c>
      <c r="B453" s="3" t="s">
        <v>531</v>
      </c>
      <c r="C453" s="4" t="s">
        <v>909</v>
      </c>
      <c r="D453" s="5">
        <v>31094.81</v>
      </c>
      <c r="E453" s="5">
        <v>0</v>
      </c>
      <c r="F453" s="5">
        <v>0</v>
      </c>
      <c r="G453" s="5">
        <f t="shared" si="8"/>
        <v>31094.81</v>
      </c>
    </row>
    <row r="454" spans="1:7" x14ac:dyDescent="0.25">
      <c r="A454" s="2" t="s">
        <v>910</v>
      </c>
      <c r="B454" s="3" t="s">
        <v>531</v>
      </c>
      <c r="C454" s="4" t="s">
        <v>911</v>
      </c>
      <c r="D454" s="5">
        <v>712548.47</v>
      </c>
      <c r="E454" s="5">
        <v>0</v>
      </c>
      <c r="F454" s="5">
        <v>0</v>
      </c>
      <c r="G454" s="5">
        <f t="shared" si="8"/>
        <v>712548.47</v>
      </c>
    </row>
    <row r="455" spans="1:7" x14ac:dyDescent="0.25">
      <c r="A455" s="2" t="s">
        <v>912</v>
      </c>
      <c r="B455" s="3" t="s">
        <v>531</v>
      </c>
      <c r="C455" s="4" t="s">
        <v>913</v>
      </c>
      <c r="D455" s="5">
        <v>1072037.69</v>
      </c>
      <c r="E455" s="5">
        <v>0</v>
      </c>
      <c r="F455" s="5">
        <v>0</v>
      </c>
      <c r="G455" s="5">
        <f t="shared" si="8"/>
        <v>1072037.69</v>
      </c>
    </row>
    <row r="456" spans="1:7" x14ac:dyDescent="0.25">
      <c r="A456" s="2" t="s">
        <v>914</v>
      </c>
      <c r="B456" s="3" t="s">
        <v>531</v>
      </c>
      <c r="C456" s="4" t="s">
        <v>915</v>
      </c>
      <c r="D456" s="5">
        <v>875.88</v>
      </c>
      <c r="E456" s="5">
        <v>0</v>
      </c>
      <c r="F456" s="5">
        <v>0</v>
      </c>
      <c r="G456" s="5">
        <f t="shared" si="8"/>
        <v>875.88</v>
      </c>
    </row>
    <row r="457" spans="1:7" x14ac:dyDescent="0.25">
      <c r="A457" s="2" t="s">
        <v>916</v>
      </c>
      <c r="B457" s="3" t="s">
        <v>531</v>
      </c>
      <c r="C457" s="4" t="s">
        <v>917</v>
      </c>
      <c r="D457" s="5">
        <v>381.05</v>
      </c>
      <c r="E457" s="5">
        <v>0</v>
      </c>
      <c r="F457" s="5">
        <v>0</v>
      </c>
      <c r="G457" s="5">
        <f t="shared" ref="G457:G502" si="9">SUM(D457:F457)</f>
        <v>381.05</v>
      </c>
    </row>
    <row r="458" spans="1:7" x14ac:dyDescent="0.25">
      <c r="A458" s="2" t="s">
        <v>918</v>
      </c>
      <c r="B458" s="3" t="s">
        <v>531</v>
      </c>
      <c r="C458" s="4" t="s">
        <v>919</v>
      </c>
      <c r="D458" s="5">
        <v>0</v>
      </c>
      <c r="E458" s="5">
        <v>1441160.41</v>
      </c>
      <c r="F458" s="5">
        <v>0</v>
      </c>
      <c r="G458" s="5">
        <f t="shared" si="9"/>
        <v>1441160.41</v>
      </c>
    </row>
    <row r="459" spans="1:7" x14ac:dyDescent="0.25">
      <c r="A459" s="2" t="s">
        <v>920</v>
      </c>
      <c r="B459" s="3" t="s">
        <v>531</v>
      </c>
      <c r="C459" s="4" t="s">
        <v>921</v>
      </c>
      <c r="D459" s="5">
        <v>276</v>
      </c>
      <c r="E459" s="5">
        <v>0</v>
      </c>
      <c r="F459" s="5">
        <v>0</v>
      </c>
      <c r="G459" s="5">
        <f t="shared" si="9"/>
        <v>276</v>
      </c>
    </row>
    <row r="460" spans="1:7" x14ac:dyDescent="0.25">
      <c r="A460" s="2" t="s">
        <v>922</v>
      </c>
      <c r="B460" s="3" t="s">
        <v>531</v>
      </c>
      <c r="C460" s="4" t="s">
        <v>923</v>
      </c>
      <c r="D460" s="5">
        <v>5684.64</v>
      </c>
      <c r="E460" s="5">
        <v>0</v>
      </c>
      <c r="F460" s="5">
        <v>0</v>
      </c>
      <c r="G460" s="5">
        <f t="shared" si="9"/>
        <v>5684.64</v>
      </c>
    </row>
    <row r="461" spans="1:7" x14ac:dyDescent="0.25">
      <c r="A461" s="2" t="s">
        <v>924</v>
      </c>
      <c r="B461" s="3" t="s">
        <v>531</v>
      </c>
      <c r="C461" s="4" t="s">
        <v>925</v>
      </c>
      <c r="D461" s="5">
        <v>13218.72</v>
      </c>
      <c r="E461" s="5">
        <v>0</v>
      </c>
      <c r="F461" s="5">
        <v>0</v>
      </c>
      <c r="G461" s="5">
        <f t="shared" si="9"/>
        <v>13218.72</v>
      </c>
    </row>
    <row r="462" spans="1:7" x14ac:dyDescent="0.25">
      <c r="A462" s="2" t="s">
        <v>926</v>
      </c>
      <c r="B462" s="3" t="s">
        <v>531</v>
      </c>
      <c r="C462" s="4" t="s">
        <v>927</v>
      </c>
      <c r="D462" s="5">
        <v>56.94</v>
      </c>
      <c r="E462" s="5">
        <v>0</v>
      </c>
      <c r="F462" s="5">
        <v>0</v>
      </c>
      <c r="G462" s="5">
        <f t="shared" si="9"/>
        <v>56.94</v>
      </c>
    </row>
    <row r="463" spans="1:7" x14ac:dyDescent="0.25">
      <c r="A463" s="2" t="s">
        <v>928</v>
      </c>
      <c r="B463" s="3" t="s">
        <v>531</v>
      </c>
      <c r="C463" s="4" t="s">
        <v>929</v>
      </c>
      <c r="D463" s="5">
        <v>1371.17</v>
      </c>
      <c r="E463" s="5">
        <v>0</v>
      </c>
      <c r="F463" s="5">
        <v>0</v>
      </c>
      <c r="G463" s="5">
        <f t="shared" si="9"/>
        <v>1371.17</v>
      </c>
    </row>
    <row r="464" spans="1:7" x14ac:dyDescent="0.25">
      <c r="A464" s="2" t="s">
        <v>930</v>
      </c>
      <c r="B464" s="3" t="s">
        <v>531</v>
      </c>
      <c r="C464" s="4" t="s">
        <v>931</v>
      </c>
      <c r="D464" s="5">
        <v>324.98</v>
      </c>
      <c r="E464" s="5">
        <v>0</v>
      </c>
      <c r="F464" s="5">
        <v>0</v>
      </c>
      <c r="G464" s="5">
        <f t="shared" si="9"/>
        <v>324.98</v>
      </c>
    </row>
    <row r="465" spans="1:7" x14ac:dyDescent="0.25">
      <c r="A465" s="2" t="s">
        <v>932</v>
      </c>
      <c r="B465" s="3" t="s">
        <v>531</v>
      </c>
      <c r="C465" s="4" t="s">
        <v>933</v>
      </c>
      <c r="D465" s="5">
        <v>12401.77</v>
      </c>
      <c r="E465" s="5">
        <v>0</v>
      </c>
      <c r="F465" s="5">
        <v>0</v>
      </c>
      <c r="G465" s="5">
        <f t="shared" si="9"/>
        <v>12401.77</v>
      </c>
    </row>
    <row r="466" spans="1:7" x14ac:dyDescent="0.25">
      <c r="A466" s="2" t="s">
        <v>934</v>
      </c>
      <c r="B466" s="3" t="s">
        <v>531</v>
      </c>
      <c r="C466" s="4" t="s">
        <v>935</v>
      </c>
      <c r="D466" s="5">
        <v>253689.69</v>
      </c>
      <c r="E466" s="5">
        <v>0</v>
      </c>
      <c r="F466" s="5">
        <v>0</v>
      </c>
      <c r="G466" s="5">
        <f t="shared" si="9"/>
        <v>253689.69</v>
      </c>
    </row>
    <row r="467" spans="1:7" x14ac:dyDescent="0.25">
      <c r="A467" s="2" t="s">
        <v>936</v>
      </c>
      <c r="B467" s="3" t="s">
        <v>531</v>
      </c>
      <c r="C467" s="4" t="s">
        <v>937</v>
      </c>
      <c r="D467" s="5">
        <v>4950.32</v>
      </c>
      <c r="E467" s="5">
        <v>0</v>
      </c>
      <c r="F467" s="5">
        <v>0</v>
      </c>
      <c r="G467" s="5">
        <f t="shared" si="9"/>
        <v>4950.32</v>
      </c>
    </row>
    <row r="468" spans="1:7" x14ac:dyDescent="0.25">
      <c r="A468" s="2" t="s">
        <v>938</v>
      </c>
      <c r="B468" s="3" t="s">
        <v>531</v>
      </c>
      <c r="C468" s="4" t="s">
        <v>939</v>
      </c>
      <c r="D468" s="5">
        <v>515942.08</v>
      </c>
      <c r="E468" s="5">
        <v>294635.49</v>
      </c>
      <c r="F468" s="5">
        <v>0</v>
      </c>
      <c r="G468" s="5">
        <f t="shared" si="9"/>
        <v>810577.57000000007</v>
      </c>
    </row>
    <row r="469" spans="1:7" x14ac:dyDescent="0.25">
      <c r="A469" s="2" t="s">
        <v>940</v>
      </c>
      <c r="B469" s="3" t="s">
        <v>531</v>
      </c>
      <c r="C469" s="4" t="s">
        <v>941</v>
      </c>
      <c r="D469" s="5">
        <v>24374.97</v>
      </c>
      <c r="E469" s="5">
        <v>0</v>
      </c>
      <c r="F469" s="5">
        <v>0</v>
      </c>
      <c r="G469" s="5">
        <f t="shared" si="9"/>
        <v>24374.97</v>
      </c>
    </row>
    <row r="470" spans="1:7" x14ac:dyDescent="0.25">
      <c r="A470" s="2" t="s">
        <v>942</v>
      </c>
      <c r="B470" s="3" t="s">
        <v>531</v>
      </c>
      <c r="C470" s="4" t="s">
        <v>943</v>
      </c>
      <c r="D470" s="5">
        <v>13774.2</v>
      </c>
      <c r="E470" s="5">
        <v>0</v>
      </c>
      <c r="F470" s="5">
        <v>0</v>
      </c>
      <c r="G470" s="5">
        <f t="shared" si="9"/>
        <v>13774.2</v>
      </c>
    </row>
    <row r="471" spans="1:7" x14ac:dyDescent="0.25">
      <c r="A471" s="2" t="s">
        <v>944</v>
      </c>
      <c r="B471" s="3" t="s">
        <v>531</v>
      </c>
      <c r="C471" s="4" t="s">
        <v>945</v>
      </c>
      <c r="D471" s="5">
        <v>12031.96</v>
      </c>
      <c r="E471" s="5">
        <v>0</v>
      </c>
      <c r="F471" s="5">
        <v>0</v>
      </c>
      <c r="G471" s="5">
        <f t="shared" si="9"/>
        <v>12031.96</v>
      </c>
    </row>
    <row r="472" spans="1:7" x14ac:dyDescent="0.25">
      <c r="A472" s="2" t="s">
        <v>946</v>
      </c>
      <c r="B472" s="3" t="s">
        <v>531</v>
      </c>
      <c r="C472" s="4" t="s">
        <v>947</v>
      </c>
      <c r="D472" s="5">
        <v>56842.97</v>
      </c>
      <c r="E472" s="5">
        <v>0</v>
      </c>
      <c r="F472" s="5">
        <v>0</v>
      </c>
      <c r="G472" s="5">
        <f t="shared" si="9"/>
        <v>56842.97</v>
      </c>
    </row>
    <row r="473" spans="1:7" x14ac:dyDescent="0.25">
      <c r="A473" s="2" t="s">
        <v>948</v>
      </c>
      <c r="B473" s="3" t="s">
        <v>531</v>
      </c>
      <c r="C473" s="4" t="s">
        <v>949</v>
      </c>
      <c r="D473" s="5">
        <v>501617.85</v>
      </c>
      <c r="E473" s="5">
        <v>0</v>
      </c>
      <c r="F473" s="5">
        <v>0</v>
      </c>
      <c r="G473" s="5">
        <f t="shared" si="9"/>
        <v>501617.85</v>
      </c>
    </row>
    <row r="474" spans="1:7" x14ac:dyDescent="0.25">
      <c r="A474" s="2" t="s">
        <v>950</v>
      </c>
      <c r="B474" s="3" t="s">
        <v>531</v>
      </c>
      <c r="C474" s="4" t="s">
        <v>951</v>
      </c>
      <c r="D474" s="5">
        <v>1111784.8799999999</v>
      </c>
      <c r="E474" s="5">
        <v>77093.009999999995</v>
      </c>
      <c r="F474" s="5">
        <v>0</v>
      </c>
      <c r="G474" s="5">
        <f t="shared" si="9"/>
        <v>1188877.8899999999</v>
      </c>
    </row>
    <row r="475" spans="1:7" x14ac:dyDescent="0.25">
      <c r="A475" s="2" t="s">
        <v>952</v>
      </c>
      <c r="B475" s="3" t="s">
        <v>531</v>
      </c>
      <c r="C475" s="4" t="s">
        <v>953</v>
      </c>
      <c r="D475" s="5">
        <v>137.88</v>
      </c>
      <c r="E475" s="5">
        <v>0</v>
      </c>
      <c r="F475" s="5">
        <v>0</v>
      </c>
      <c r="G475" s="5">
        <f t="shared" si="9"/>
        <v>137.88</v>
      </c>
    </row>
    <row r="476" spans="1:7" x14ac:dyDescent="0.25">
      <c r="A476" s="2" t="s">
        <v>954</v>
      </c>
      <c r="B476" s="3" t="s">
        <v>531</v>
      </c>
      <c r="C476" s="4" t="s">
        <v>955</v>
      </c>
      <c r="D476" s="5">
        <v>1326168.9099999999</v>
      </c>
      <c r="E476" s="5">
        <v>783133.88</v>
      </c>
      <c r="F476" s="5">
        <v>0</v>
      </c>
      <c r="G476" s="5">
        <f t="shared" si="9"/>
        <v>2109302.79</v>
      </c>
    </row>
    <row r="477" spans="1:7" x14ac:dyDescent="0.25">
      <c r="A477" s="2" t="s">
        <v>956</v>
      </c>
      <c r="B477" s="3" t="s">
        <v>531</v>
      </c>
      <c r="C477" s="4" t="s">
        <v>957</v>
      </c>
      <c r="D477" s="5">
        <v>13868.14</v>
      </c>
      <c r="E477" s="5">
        <v>0</v>
      </c>
      <c r="F477" s="5">
        <v>0</v>
      </c>
      <c r="G477" s="5">
        <f t="shared" si="9"/>
        <v>13868.14</v>
      </c>
    </row>
    <row r="478" spans="1:7" x14ac:dyDescent="0.25">
      <c r="A478" s="2" t="s">
        <v>958</v>
      </c>
      <c r="B478" s="3" t="s">
        <v>531</v>
      </c>
      <c r="C478" s="4" t="s">
        <v>959</v>
      </c>
      <c r="D478" s="5">
        <v>99215.88</v>
      </c>
      <c r="E478" s="5">
        <v>0</v>
      </c>
      <c r="F478" s="5">
        <v>0</v>
      </c>
      <c r="G478" s="5">
        <f t="shared" si="9"/>
        <v>99215.88</v>
      </c>
    </row>
    <row r="479" spans="1:7" x14ac:dyDescent="0.25">
      <c r="A479" s="2" t="s">
        <v>960</v>
      </c>
      <c r="B479" s="3" t="s">
        <v>531</v>
      </c>
      <c r="C479" s="4" t="s">
        <v>961</v>
      </c>
      <c r="D479" s="5">
        <v>7328.96</v>
      </c>
      <c r="E479" s="5">
        <v>0</v>
      </c>
      <c r="F479" s="5">
        <v>0</v>
      </c>
      <c r="G479" s="5">
        <f t="shared" si="9"/>
        <v>7328.96</v>
      </c>
    </row>
    <row r="480" spans="1:7" x14ac:dyDescent="0.25">
      <c r="A480" s="2" t="s">
        <v>962</v>
      </c>
      <c r="B480" s="3" t="s">
        <v>531</v>
      </c>
      <c r="C480" s="4" t="s">
        <v>963</v>
      </c>
      <c r="D480" s="5">
        <v>5173.71</v>
      </c>
      <c r="E480" s="5">
        <v>0</v>
      </c>
      <c r="F480" s="5">
        <v>0</v>
      </c>
      <c r="G480" s="5">
        <f t="shared" si="9"/>
        <v>5173.71</v>
      </c>
    </row>
    <row r="481" spans="1:7" x14ac:dyDescent="0.25">
      <c r="A481" s="2" t="s">
        <v>964</v>
      </c>
      <c r="B481" s="3" t="s">
        <v>531</v>
      </c>
      <c r="C481" s="4" t="s">
        <v>965</v>
      </c>
      <c r="D481" s="5">
        <v>19573.62</v>
      </c>
      <c r="E481" s="5">
        <v>0</v>
      </c>
      <c r="F481" s="5">
        <v>0</v>
      </c>
      <c r="G481" s="5">
        <f t="shared" si="9"/>
        <v>19573.62</v>
      </c>
    </row>
    <row r="482" spans="1:7" x14ac:dyDescent="0.25">
      <c r="A482" s="2" t="s">
        <v>966</v>
      </c>
      <c r="B482" s="3" t="s">
        <v>531</v>
      </c>
      <c r="C482" s="4" t="s">
        <v>967</v>
      </c>
      <c r="D482" s="5">
        <v>644.76</v>
      </c>
      <c r="E482" s="5">
        <v>0</v>
      </c>
      <c r="F482" s="5">
        <v>0</v>
      </c>
      <c r="G482" s="5">
        <f t="shared" si="9"/>
        <v>644.76</v>
      </c>
    </row>
    <row r="483" spans="1:7" x14ac:dyDescent="0.25">
      <c r="A483" s="2" t="s">
        <v>968</v>
      </c>
      <c r="B483" s="3" t="s">
        <v>531</v>
      </c>
      <c r="C483" s="4" t="s">
        <v>969</v>
      </c>
      <c r="D483" s="5">
        <v>7024.8</v>
      </c>
      <c r="E483" s="5">
        <v>0</v>
      </c>
      <c r="F483" s="5">
        <v>0</v>
      </c>
      <c r="G483" s="5">
        <f t="shared" si="9"/>
        <v>7024.8</v>
      </c>
    </row>
    <row r="484" spans="1:7" x14ac:dyDescent="0.25">
      <c r="A484" s="2" t="s">
        <v>970</v>
      </c>
      <c r="B484" s="3" t="s">
        <v>531</v>
      </c>
      <c r="C484" s="4" t="s">
        <v>971</v>
      </c>
      <c r="D484" s="5">
        <v>8721.42</v>
      </c>
      <c r="E484" s="5">
        <v>0</v>
      </c>
      <c r="F484" s="5">
        <v>0</v>
      </c>
      <c r="G484" s="5">
        <f t="shared" si="9"/>
        <v>8721.42</v>
      </c>
    </row>
    <row r="485" spans="1:7" x14ac:dyDescent="0.25">
      <c r="A485" s="2" t="s">
        <v>972</v>
      </c>
      <c r="B485" s="3" t="s">
        <v>531</v>
      </c>
      <c r="C485" s="4" t="s">
        <v>973</v>
      </c>
      <c r="D485" s="5">
        <v>12989.52</v>
      </c>
      <c r="E485" s="5">
        <v>0</v>
      </c>
      <c r="F485" s="5">
        <v>0</v>
      </c>
      <c r="G485" s="5">
        <f t="shared" si="9"/>
        <v>12989.52</v>
      </c>
    </row>
    <row r="486" spans="1:7" x14ac:dyDescent="0.25">
      <c r="A486" s="2" t="s">
        <v>974</v>
      </c>
      <c r="B486" s="3" t="s">
        <v>531</v>
      </c>
      <c r="C486" s="4" t="s">
        <v>975</v>
      </c>
      <c r="D486" s="5">
        <v>194299.81</v>
      </c>
      <c r="E486" s="5">
        <v>0</v>
      </c>
      <c r="F486" s="5">
        <v>0</v>
      </c>
      <c r="G486" s="5">
        <f t="shared" si="9"/>
        <v>194299.81</v>
      </c>
    </row>
    <row r="487" spans="1:7" x14ac:dyDescent="0.25">
      <c r="A487" s="2" t="s">
        <v>976</v>
      </c>
      <c r="B487" s="3" t="s">
        <v>531</v>
      </c>
      <c r="C487" s="4" t="s">
        <v>977</v>
      </c>
      <c r="D487" s="5">
        <v>179.64</v>
      </c>
      <c r="E487" s="5">
        <v>0</v>
      </c>
      <c r="F487" s="5">
        <v>0</v>
      </c>
      <c r="G487" s="5">
        <f t="shared" si="9"/>
        <v>179.64</v>
      </c>
    </row>
    <row r="488" spans="1:7" x14ac:dyDescent="0.25">
      <c r="A488" s="2" t="s">
        <v>978</v>
      </c>
      <c r="B488" s="3" t="s">
        <v>531</v>
      </c>
      <c r="C488" s="4" t="s">
        <v>979</v>
      </c>
      <c r="D488" s="5">
        <v>117335.67</v>
      </c>
      <c r="E488" s="5">
        <v>0</v>
      </c>
      <c r="F488" s="5">
        <v>0</v>
      </c>
      <c r="G488" s="5">
        <f t="shared" si="9"/>
        <v>117335.67</v>
      </c>
    </row>
    <row r="489" spans="1:7" x14ac:dyDescent="0.25">
      <c r="A489" s="2" t="s">
        <v>980</v>
      </c>
      <c r="B489" s="3" t="s">
        <v>531</v>
      </c>
      <c r="C489" s="4" t="s">
        <v>981</v>
      </c>
      <c r="D489" s="5">
        <v>23779.56</v>
      </c>
      <c r="E489" s="5">
        <v>0</v>
      </c>
      <c r="F489" s="5">
        <v>0</v>
      </c>
      <c r="G489" s="5">
        <f t="shared" si="9"/>
        <v>23779.56</v>
      </c>
    </row>
    <row r="490" spans="1:7" x14ac:dyDescent="0.25">
      <c r="A490" s="2" t="s">
        <v>982</v>
      </c>
      <c r="B490" s="3" t="s">
        <v>531</v>
      </c>
      <c r="C490" s="4" t="s">
        <v>983</v>
      </c>
      <c r="D490" s="5">
        <v>109573.49</v>
      </c>
      <c r="E490" s="5">
        <v>0</v>
      </c>
      <c r="F490" s="5">
        <v>0</v>
      </c>
      <c r="G490" s="5">
        <f t="shared" si="9"/>
        <v>109573.49</v>
      </c>
    </row>
    <row r="491" spans="1:7" x14ac:dyDescent="0.25">
      <c r="A491" s="2" t="s">
        <v>984</v>
      </c>
      <c r="B491" s="3" t="s">
        <v>531</v>
      </c>
      <c r="C491" s="4" t="s">
        <v>985</v>
      </c>
      <c r="D491" s="5">
        <v>42587.6</v>
      </c>
      <c r="E491" s="5">
        <v>0</v>
      </c>
      <c r="F491" s="5">
        <v>0</v>
      </c>
      <c r="G491" s="5">
        <f t="shared" si="9"/>
        <v>42587.6</v>
      </c>
    </row>
    <row r="492" spans="1:7" x14ac:dyDescent="0.25">
      <c r="A492" s="2" t="s">
        <v>986</v>
      </c>
      <c r="B492" s="3" t="s">
        <v>531</v>
      </c>
      <c r="C492" s="4" t="s">
        <v>987</v>
      </c>
      <c r="D492" s="5">
        <v>24811.9</v>
      </c>
      <c r="E492" s="5">
        <v>0</v>
      </c>
      <c r="F492" s="5">
        <v>0</v>
      </c>
      <c r="G492" s="5">
        <f t="shared" si="9"/>
        <v>24811.9</v>
      </c>
    </row>
    <row r="493" spans="1:7" x14ac:dyDescent="0.25">
      <c r="A493" s="2" t="s">
        <v>988</v>
      </c>
      <c r="B493" s="3" t="s">
        <v>531</v>
      </c>
      <c r="C493" s="4" t="s">
        <v>989</v>
      </c>
      <c r="D493" s="5">
        <v>935.76</v>
      </c>
      <c r="E493" s="5">
        <v>0</v>
      </c>
      <c r="F493" s="5">
        <v>0</v>
      </c>
      <c r="G493" s="5">
        <f t="shared" si="9"/>
        <v>935.76</v>
      </c>
    </row>
    <row r="494" spans="1:7" x14ac:dyDescent="0.25">
      <c r="A494" s="2" t="s">
        <v>990</v>
      </c>
      <c r="B494" s="3" t="s">
        <v>531</v>
      </c>
      <c r="C494" s="4" t="s">
        <v>991</v>
      </c>
      <c r="D494" s="5">
        <v>40064.49</v>
      </c>
      <c r="E494" s="5">
        <v>0</v>
      </c>
      <c r="F494" s="5">
        <v>0</v>
      </c>
      <c r="G494" s="5">
        <f t="shared" si="9"/>
        <v>40064.49</v>
      </c>
    </row>
    <row r="495" spans="1:7" x14ac:dyDescent="0.25">
      <c r="A495" s="2" t="s">
        <v>992</v>
      </c>
      <c r="B495" s="3" t="s">
        <v>531</v>
      </c>
      <c r="C495" s="4" t="s">
        <v>993</v>
      </c>
      <c r="D495" s="5">
        <v>54623.8</v>
      </c>
      <c r="E495" s="5">
        <v>0</v>
      </c>
      <c r="F495" s="5">
        <v>0</v>
      </c>
      <c r="G495" s="5">
        <f t="shared" si="9"/>
        <v>54623.8</v>
      </c>
    </row>
    <row r="496" spans="1:7" x14ac:dyDescent="0.25">
      <c r="A496" s="2" t="s">
        <v>994</v>
      </c>
      <c r="B496" s="3" t="s">
        <v>531</v>
      </c>
      <c r="C496" s="4" t="s">
        <v>995</v>
      </c>
      <c r="D496" s="5">
        <v>7304.52</v>
      </c>
      <c r="E496" s="5">
        <v>0</v>
      </c>
      <c r="F496" s="5">
        <v>0</v>
      </c>
      <c r="G496" s="5">
        <f t="shared" si="9"/>
        <v>7304.52</v>
      </c>
    </row>
    <row r="497" spans="1:9" x14ac:dyDescent="0.25">
      <c r="A497" s="2" t="s">
        <v>996</v>
      </c>
      <c r="B497" s="3" t="s">
        <v>531</v>
      </c>
      <c r="C497" s="4" t="s">
        <v>997</v>
      </c>
      <c r="D497" s="5">
        <v>4772.17</v>
      </c>
      <c r="E497" s="5">
        <v>0</v>
      </c>
      <c r="F497" s="5">
        <v>0</v>
      </c>
      <c r="G497" s="5">
        <f t="shared" si="9"/>
        <v>4772.17</v>
      </c>
    </row>
    <row r="498" spans="1:9" x14ac:dyDescent="0.25">
      <c r="A498" s="2" t="s">
        <v>998</v>
      </c>
      <c r="B498" s="3" t="s">
        <v>531</v>
      </c>
      <c r="C498" s="4" t="s">
        <v>999</v>
      </c>
      <c r="D498" s="5">
        <v>5395.56</v>
      </c>
      <c r="E498" s="5">
        <f>354883.32+10802.52</f>
        <v>365685.84</v>
      </c>
      <c r="F498" s="5">
        <v>0</v>
      </c>
      <c r="G498" s="5">
        <f t="shared" si="9"/>
        <v>371081.4</v>
      </c>
    </row>
    <row r="499" spans="1:9" x14ac:dyDescent="0.25">
      <c r="A499" s="2" t="s">
        <v>1000</v>
      </c>
      <c r="B499" s="3" t="s">
        <v>531</v>
      </c>
      <c r="C499" s="4" t="s">
        <v>1001</v>
      </c>
      <c r="D499" s="5">
        <v>14894.56</v>
      </c>
      <c r="E499" s="5">
        <v>0</v>
      </c>
      <c r="F499" s="5">
        <v>0</v>
      </c>
      <c r="G499" s="5">
        <f t="shared" si="9"/>
        <v>14894.56</v>
      </c>
    </row>
    <row r="500" spans="1:9" x14ac:dyDescent="0.25">
      <c r="A500" s="2" t="s">
        <v>1002</v>
      </c>
      <c r="B500" s="3" t="s">
        <v>531</v>
      </c>
      <c r="C500" s="4" t="s">
        <v>1003</v>
      </c>
      <c r="D500" s="5">
        <v>16073.67</v>
      </c>
      <c r="E500" s="5">
        <v>0</v>
      </c>
      <c r="F500" s="5">
        <v>0</v>
      </c>
      <c r="G500" s="5">
        <f t="shared" si="9"/>
        <v>16073.67</v>
      </c>
    </row>
    <row r="501" spans="1:9" x14ac:dyDescent="0.25">
      <c r="A501" s="2" t="s">
        <v>1004</v>
      </c>
      <c r="B501" s="3" t="s">
        <v>531</v>
      </c>
      <c r="C501" s="4" t="s">
        <v>1005</v>
      </c>
      <c r="D501" s="5">
        <v>4000.5</v>
      </c>
      <c r="E501" s="5">
        <v>0</v>
      </c>
      <c r="F501" s="5">
        <v>0</v>
      </c>
      <c r="G501" s="5">
        <f t="shared" si="9"/>
        <v>4000.5</v>
      </c>
    </row>
    <row r="502" spans="1:9" x14ac:dyDescent="0.25">
      <c r="A502" s="2" t="s">
        <v>1006</v>
      </c>
      <c r="B502" s="3" t="s">
        <v>531</v>
      </c>
      <c r="C502" s="4" t="s">
        <v>1007</v>
      </c>
      <c r="D502" s="5">
        <v>3431.22</v>
      </c>
      <c r="E502" s="5">
        <v>0</v>
      </c>
      <c r="F502" s="5">
        <v>0</v>
      </c>
      <c r="G502" s="5">
        <f t="shared" si="9"/>
        <v>3431.22</v>
      </c>
    </row>
    <row r="503" spans="1:9" x14ac:dyDescent="0.25">
      <c r="A503" s="2" t="s">
        <v>250</v>
      </c>
      <c r="B503" s="6" t="s">
        <v>1008</v>
      </c>
      <c r="C503" s="4" t="s">
        <v>250</v>
      </c>
      <c r="D503" s="7">
        <v>11472193.66</v>
      </c>
      <c r="E503" s="7">
        <f>SUM(E264:E502)</f>
        <v>22257187.959999997</v>
      </c>
      <c r="F503" s="7">
        <v>0</v>
      </c>
      <c r="G503" s="7">
        <f>SUM(G264:G502)</f>
        <v>33729381.620000012</v>
      </c>
      <c r="I503" s="11"/>
    </row>
    <row r="504" spans="1:9" x14ac:dyDescent="0.25">
      <c r="A504" s="2" t="s">
        <v>1009</v>
      </c>
      <c r="B504" s="3" t="s">
        <v>1010</v>
      </c>
      <c r="C504" s="4" t="s">
        <v>1011</v>
      </c>
      <c r="D504" s="5">
        <v>10864.17</v>
      </c>
      <c r="E504" s="5">
        <v>0</v>
      </c>
      <c r="F504" s="5">
        <v>0</v>
      </c>
      <c r="G504" s="5">
        <v>10864.17</v>
      </c>
    </row>
    <row r="505" spans="1:9" x14ac:dyDescent="0.25">
      <c r="A505" s="2" t="s">
        <v>1012</v>
      </c>
      <c r="B505" s="3" t="s">
        <v>1010</v>
      </c>
      <c r="C505" s="4" t="s">
        <v>1013</v>
      </c>
      <c r="D505" s="5">
        <v>0</v>
      </c>
      <c r="E505" s="5">
        <v>603979.32999999996</v>
      </c>
      <c r="F505" s="5">
        <v>0</v>
      </c>
      <c r="G505" s="5">
        <v>603979.32999999996</v>
      </c>
    </row>
    <row r="506" spans="1:9" x14ac:dyDescent="0.25">
      <c r="A506" s="2" t="s">
        <v>1014</v>
      </c>
      <c r="B506" s="3" t="s">
        <v>1010</v>
      </c>
      <c r="C506" s="4" t="s">
        <v>1015</v>
      </c>
      <c r="D506" s="5">
        <v>0</v>
      </c>
      <c r="E506" s="5">
        <v>45444.35</v>
      </c>
      <c r="F506" s="5">
        <v>0</v>
      </c>
      <c r="G506" s="5">
        <v>45444.35</v>
      </c>
    </row>
    <row r="507" spans="1:9" x14ac:dyDescent="0.25">
      <c r="A507" s="2" t="s">
        <v>1016</v>
      </c>
      <c r="B507" s="3" t="s">
        <v>1010</v>
      </c>
      <c r="C507" s="4" t="s">
        <v>1017</v>
      </c>
      <c r="D507" s="5">
        <v>0</v>
      </c>
      <c r="E507" s="5">
        <v>66623.77</v>
      </c>
      <c r="F507" s="5">
        <v>0</v>
      </c>
      <c r="G507" s="5">
        <v>66623.77</v>
      </c>
    </row>
    <row r="508" spans="1:9" x14ac:dyDescent="0.25">
      <c r="A508" s="2" t="s">
        <v>1018</v>
      </c>
      <c r="B508" s="3" t="s">
        <v>1010</v>
      </c>
      <c r="C508" s="4" t="s">
        <v>1019</v>
      </c>
      <c r="D508" s="5">
        <v>750</v>
      </c>
      <c r="E508" s="5">
        <v>0</v>
      </c>
      <c r="F508" s="5">
        <v>0</v>
      </c>
      <c r="G508" s="5">
        <v>750</v>
      </c>
    </row>
    <row r="509" spans="1:9" x14ac:dyDescent="0.25">
      <c r="A509" s="2" t="s">
        <v>1020</v>
      </c>
      <c r="B509" s="3" t="s">
        <v>1010</v>
      </c>
      <c r="C509" s="4" t="s">
        <v>1021</v>
      </c>
      <c r="D509" s="5">
        <v>855.2</v>
      </c>
      <c r="E509" s="5">
        <v>0</v>
      </c>
      <c r="F509" s="5">
        <v>0</v>
      </c>
      <c r="G509" s="5">
        <v>855.2</v>
      </c>
    </row>
    <row r="510" spans="1:9" x14ac:dyDescent="0.25">
      <c r="A510" s="2" t="s">
        <v>1022</v>
      </c>
      <c r="B510" s="3" t="s">
        <v>1010</v>
      </c>
      <c r="C510" s="4" t="s">
        <v>1023</v>
      </c>
      <c r="D510" s="5">
        <v>0</v>
      </c>
      <c r="E510" s="5">
        <v>216305.36</v>
      </c>
      <c r="F510" s="5">
        <v>0</v>
      </c>
      <c r="G510" s="5">
        <v>216305.36</v>
      </c>
    </row>
    <row r="511" spans="1:9" x14ac:dyDescent="0.25">
      <c r="A511" s="2" t="s">
        <v>1024</v>
      </c>
      <c r="B511" s="3" t="s">
        <v>1010</v>
      </c>
      <c r="C511" s="4" t="s">
        <v>1025</v>
      </c>
      <c r="D511" s="5">
        <v>3860.28</v>
      </c>
      <c r="E511" s="5">
        <v>0</v>
      </c>
      <c r="F511" s="5">
        <v>0</v>
      </c>
      <c r="G511" s="5">
        <v>3860.28</v>
      </c>
    </row>
    <row r="512" spans="1:9" x14ac:dyDescent="0.25">
      <c r="A512" s="2" t="s">
        <v>1026</v>
      </c>
      <c r="B512" s="3" t="s">
        <v>1010</v>
      </c>
      <c r="C512" s="4" t="s">
        <v>1027</v>
      </c>
      <c r="D512" s="5">
        <v>0</v>
      </c>
      <c r="E512" s="5">
        <v>426165.66</v>
      </c>
      <c r="F512" s="5">
        <v>0</v>
      </c>
      <c r="G512" s="5">
        <v>426165.66</v>
      </c>
    </row>
    <row r="513" spans="1:7" x14ac:dyDescent="0.25">
      <c r="A513" s="2" t="s">
        <v>1028</v>
      </c>
      <c r="B513" s="3" t="s">
        <v>1010</v>
      </c>
      <c r="C513" s="4" t="s">
        <v>1029</v>
      </c>
      <c r="D513" s="5">
        <v>0</v>
      </c>
      <c r="E513" s="5">
        <v>3728.95</v>
      </c>
      <c r="F513" s="5">
        <v>0</v>
      </c>
      <c r="G513" s="5">
        <v>3728.95</v>
      </c>
    </row>
    <row r="514" spans="1:7" x14ac:dyDescent="0.25">
      <c r="A514" s="2" t="s">
        <v>1030</v>
      </c>
      <c r="B514" s="3" t="s">
        <v>1010</v>
      </c>
      <c r="C514" s="4" t="s">
        <v>1031</v>
      </c>
      <c r="D514" s="5">
        <v>0</v>
      </c>
      <c r="E514" s="5">
        <f>2502396.02+156120.01</f>
        <v>2658516.0300000003</v>
      </c>
      <c r="F514" s="5">
        <v>0</v>
      </c>
      <c r="G514" s="5">
        <f>SUM(E514:F514)</f>
        <v>2658516.0300000003</v>
      </c>
    </row>
    <row r="515" spans="1:7" x14ac:dyDescent="0.25">
      <c r="A515" s="2" t="s">
        <v>1032</v>
      </c>
      <c r="B515" s="3" t="s">
        <v>1010</v>
      </c>
      <c r="C515" s="4" t="s">
        <v>1033</v>
      </c>
      <c r="D515" s="5">
        <v>0</v>
      </c>
      <c r="E515" s="5">
        <v>11215.36</v>
      </c>
      <c r="F515" s="5">
        <v>0</v>
      </c>
      <c r="G515" s="5">
        <v>11215.36</v>
      </c>
    </row>
    <row r="516" spans="1:7" x14ac:dyDescent="0.25">
      <c r="A516" s="2" t="s">
        <v>1034</v>
      </c>
      <c r="B516" s="3" t="s">
        <v>1010</v>
      </c>
      <c r="C516" s="4" t="s">
        <v>1035</v>
      </c>
      <c r="D516" s="5">
        <v>0</v>
      </c>
      <c r="E516" s="5">
        <v>53121.32</v>
      </c>
      <c r="F516" s="5">
        <v>0</v>
      </c>
      <c r="G516" s="5">
        <v>53121.32</v>
      </c>
    </row>
    <row r="517" spans="1:7" x14ac:dyDescent="0.25">
      <c r="A517" s="2" t="s">
        <v>1036</v>
      </c>
      <c r="B517" s="3" t="s">
        <v>1010</v>
      </c>
      <c r="C517" s="4" t="s">
        <v>1037</v>
      </c>
      <c r="D517" s="5">
        <v>0</v>
      </c>
      <c r="E517" s="5">
        <v>754186.4</v>
      </c>
      <c r="F517" s="5">
        <v>0</v>
      </c>
      <c r="G517" s="5">
        <v>754186.4</v>
      </c>
    </row>
    <row r="518" spans="1:7" x14ac:dyDescent="0.25">
      <c r="A518" s="2" t="s">
        <v>250</v>
      </c>
      <c r="B518" s="6" t="s">
        <v>1038</v>
      </c>
      <c r="C518" s="4" t="s">
        <v>250</v>
      </c>
      <c r="D518" s="7">
        <v>16329.65</v>
      </c>
      <c r="E518" s="7">
        <f>SUM(E504:E517)</f>
        <v>4839286.53</v>
      </c>
      <c r="F518" s="7">
        <v>0</v>
      </c>
      <c r="G518" s="7">
        <f>SUM(G504:G517)</f>
        <v>4855616.18</v>
      </c>
    </row>
    <row r="519" spans="1:7" x14ac:dyDescent="0.25">
      <c r="A519" s="2" t="s">
        <v>1039</v>
      </c>
      <c r="B519" s="3" t="s">
        <v>1040</v>
      </c>
      <c r="C519" s="4" t="s">
        <v>1041</v>
      </c>
      <c r="D519" s="5">
        <v>776175.22999999905</v>
      </c>
      <c r="E519" s="5">
        <v>2706231.2</v>
      </c>
      <c r="F519" s="5">
        <v>0</v>
      </c>
      <c r="G519" s="5">
        <f>SUM(D519:F519)</f>
        <v>3482406.4299999992</v>
      </c>
    </row>
    <row r="520" spans="1:7" x14ac:dyDescent="0.25">
      <c r="A520" s="2" t="s">
        <v>1042</v>
      </c>
      <c r="B520" s="3" t="s">
        <v>1040</v>
      </c>
      <c r="C520" s="4" t="s">
        <v>1043</v>
      </c>
      <c r="D520" s="5">
        <v>0</v>
      </c>
      <c r="E520" s="5">
        <v>220528.2</v>
      </c>
      <c r="F520" s="5">
        <v>0</v>
      </c>
      <c r="G520" s="5">
        <f t="shared" ref="G520:G555" si="10">SUM(D520:F520)</f>
        <v>220528.2</v>
      </c>
    </row>
    <row r="521" spans="1:7" x14ac:dyDescent="0.25">
      <c r="A521" s="2" t="s">
        <v>1044</v>
      </c>
      <c r="B521" s="3" t="s">
        <v>1040</v>
      </c>
      <c r="C521" s="4" t="s">
        <v>1045</v>
      </c>
      <c r="D521" s="5">
        <v>0</v>
      </c>
      <c r="E521" s="5">
        <v>9330.44</v>
      </c>
      <c r="F521" s="5">
        <v>0</v>
      </c>
      <c r="G521" s="5">
        <f t="shared" si="10"/>
        <v>9330.44</v>
      </c>
    </row>
    <row r="522" spans="1:7" x14ac:dyDescent="0.25">
      <c r="A522" s="2" t="s">
        <v>1046</v>
      </c>
      <c r="B522" s="3" t="s">
        <v>1040</v>
      </c>
      <c r="C522" s="4" t="s">
        <v>1047</v>
      </c>
      <c r="D522" s="5">
        <v>0</v>
      </c>
      <c r="E522" s="5">
        <v>743998.47</v>
      </c>
      <c r="F522" s="5">
        <v>0</v>
      </c>
      <c r="G522" s="5">
        <f t="shared" si="10"/>
        <v>743998.47</v>
      </c>
    </row>
    <row r="523" spans="1:7" x14ac:dyDescent="0.25">
      <c r="A523" s="2" t="s">
        <v>1048</v>
      </c>
      <c r="B523" s="3" t="s">
        <v>1040</v>
      </c>
      <c r="C523" s="4" t="s">
        <v>1049</v>
      </c>
      <c r="D523" s="5">
        <v>1644.29</v>
      </c>
      <c r="E523" s="5">
        <v>0</v>
      </c>
      <c r="F523" s="5">
        <v>0</v>
      </c>
      <c r="G523" s="5">
        <f t="shared" si="10"/>
        <v>1644.29</v>
      </c>
    </row>
    <row r="524" spans="1:7" x14ac:dyDescent="0.25">
      <c r="A524" s="2" t="s">
        <v>1050</v>
      </c>
      <c r="B524" s="3" t="s">
        <v>1040</v>
      </c>
      <c r="C524" s="4" t="s">
        <v>1051</v>
      </c>
      <c r="D524" s="5">
        <v>0</v>
      </c>
      <c r="E524" s="5">
        <v>44571.45</v>
      </c>
      <c r="F524" s="5">
        <v>0</v>
      </c>
      <c r="G524" s="5">
        <f t="shared" si="10"/>
        <v>44571.45</v>
      </c>
    </row>
    <row r="525" spans="1:7" x14ac:dyDescent="0.25">
      <c r="A525" s="2" t="s">
        <v>1052</v>
      </c>
      <c r="B525" s="3" t="s">
        <v>1040</v>
      </c>
      <c r="C525" s="4" t="s">
        <v>1053</v>
      </c>
      <c r="D525" s="5">
        <v>537</v>
      </c>
      <c r="E525" s="5">
        <v>0</v>
      </c>
      <c r="F525" s="5">
        <v>0</v>
      </c>
      <c r="G525" s="5">
        <f t="shared" si="10"/>
        <v>537</v>
      </c>
    </row>
    <row r="526" spans="1:7" x14ac:dyDescent="0.25">
      <c r="A526" s="2" t="s">
        <v>1054</v>
      </c>
      <c r="B526" s="3" t="s">
        <v>1040</v>
      </c>
      <c r="C526" s="4" t="s">
        <v>1055</v>
      </c>
      <c r="D526" s="5">
        <v>6766.6</v>
      </c>
      <c r="E526" s="5">
        <v>0</v>
      </c>
      <c r="F526" s="5">
        <v>0</v>
      </c>
      <c r="G526" s="5">
        <f t="shared" si="10"/>
        <v>6766.6</v>
      </c>
    </row>
    <row r="527" spans="1:7" x14ac:dyDescent="0.25">
      <c r="A527" s="2" t="s">
        <v>1056</v>
      </c>
      <c r="B527" s="3" t="s">
        <v>1040</v>
      </c>
      <c r="C527" s="4" t="s">
        <v>1057</v>
      </c>
      <c r="D527" s="5">
        <v>0</v>
      </c>
      <c r="E527" s="5">
        <v>226593.76</v>
      </c>
      <c r="F527" s="5">
        <v>0</v>
      </c>
      <c r="G527" s="5">
        <f t="shared" si="10"/>
        <v>226593.76</v>
      </c>
    </row>
    <row r="528" spans="1:7" x14ac:dyDescent="0.25">
      <c r="A528" s="2" t="s">
        <v>1058</v>
      </c>
      <c r="B528" s="3" t="s">
        <v>1040</v>
      </c>
      <c r="C528" s="4" t="s">
        <v>1059</v>
      </c>
      <c r="D528" s="5">
        <v>0</v>
      </c>
      <c r="E528" s="5">
        <v>1361433.59</v>
      </c>
      <c r="F528" s="5">
        <v>0</v>
      </c>
      <c r="G528" s="5">
        <f t="shared" si="10"/>
        <v>1361433.59</v>
      </c>
    </row>
    <row r="529" spans="1:7" x14ac:dyDescent="0.25">
      <c r="A529" s="2" t="s">
        <v>1060</v>
      </c>
      <c r="B529" s="3" t="s">
        <v>1040</v>
      </c>
      <c r="C529" s="4" t="s">
        <v>1061</v>
      </c>
      <c r="D529" s="5">
        <v>0</v>
      </c>
      <c r="E529" s="5">
        <v>2685647.37</v>
      </c>
      <c r="F529" s="5">
        <v>0</v>
      </c>
      <c r="G529" s="5">
        <f t="shared" si="10"/>
        <v>2685647.37</v>
      </c>
    </row>
    <row r="530" spans="1:7" ht="25.5" x14ac:dyDescent="0.25">
      <c r="A530" s="2" t="s">
        <v>1062</v>
      </c>
      <c r="B530" s="3" t="s">
        <v>1040</v>
      </c>
      <c r="C530" s="4" t="s">
        <v>1063</v>
      </c>
      <c r="D530" s="5">
        <v>0</v>
      </c>
      <c r="E530" s="5">
        <v>1169781.8999999999</v>
      </c>
      <c r="F530" s="5">
        <v>0</v>
      </c>
      <c r="G530" s="5">
        <f t="shared" si="10"/>
        <v>1169781.8999999999</v>
      </c>
    </row>
    <row r="531" spans="1:7" x14ac:dyDescent="0.25">
      <c r="A531" s="2" t="s">
        <v>1064</v>
      </c>
      <c r="B531" s="3" t="s">
        <v>1040</v>
      </c>
      <c r="C531" s="4" t="s">
        <v>1065</v>
      </c>
      <c r="D531" s="5">
        <v>0</v>
      </c>
      <c r="E531" s="5">
        <v>233834</v>
      </c>
      <c r="F531" s="5">
        <v>0</v>
      </c>
      <c r="G531" s="5">
        <f t="shared" si="10"/>
        <v>233834</v>
      </c>
    </row>
    <row r="532" spans="1:7" x14ac:dyDescent="0.25">
      <c r="A532" s="2" t="s">
        <v>1066</v>
      </c>
      <c r="B532" s="3" t="s">
        <v>1040</v>
      </c>
      <c r="C532" s="4" t="s">
        <v>1067</v>
      </c>
      <c r="D532" s="5">
        <v>0</v>
      </c>
      <c r="E532" s="5">
        <v>375847.53</v>
      </c>
      <c r="F532" s="5">
        <v>0</v>
      </c>
      <c r="G532" s="5">
        <f t="shared" si="10"/>
        <v>375847.53</v>
      </c>
    </row>
    <row r="533" spans="1:7" x14ac:dyDescent="0.25">
      <c r="A533" s="2" t="s">
        <v>1068</v>
      </c>
      <c r="B533" s="3" t="s">
        <v>1040</v>
      </c>
      <c r="C533" s="4" t="s">
        <v>1069</v>
      </c>
      <c r="D533" s="5">
        <v>0</v>
      </c>
      <c r="E533" s="5">
        <v>1448258.9</v>
      </c>
      <c r="F533" s="5">
        <v>0</v>
      </c>
      <c r="G533" s="5">
        <f t="shared" si="10"/>
        <v>1448258.9</v>
      </c>
    </row>
    <row r="534" spans="1:7" x14ac:dyDescent="0.25">
      <c r="A534" s="2" t="s">
        <v>1070</v>
      </c>
      <c r="B534" s="3" t="s">
        <v>1040</v>
      </c>
      <c r="C534" s="4" t="s">
        <v>1071</v>
      </c>
      <c r="D534" s="5">
        <v>0</v>
      </c>
      <c r="E534" s="5">
        <v>105882.9</v>
      </c>
      <c r="F534" s="5">
        <v>0</v>
      </c>
      <c r="G534" s="5">
        <f t="shared" si="10"/>
        <v>105882.9</v>
      </c>
    </row>
    <row r="535" spans="1:7" x14ac:dyDescent="0.25">
      <c r="A535" s="2" t="s">
        <v>1072</v>
      </c>
      <c r="B535" s="3" t="s">
        <v>1040</v>
      </c>
      <c r="C535" s="4" t="s">
        <v>1073</v>
      </c>
      <c r="D535" s="5">
        <v>0</v>
      </c>
      <c r="E535" s="5">
        <v>3715089.26</v>
      </c>
      <c r="F535" s="5">
        <v>0</v>
      </c>
      <c r="G535" s="5">
        <f t="shared" si="10"/>
        <v>3715089.26</v>
      </c>
    </row>
    <row r="536" spans="1:7" x14ac:dyDescent="0.25">
      <c r="A536" s="2" t="s">
        <v>1074</v>
      </c>
      <c r="B536" s="3" t="s">
        <v>1040</v>
      </c>
      <c r="C536" s="4" t="s">
        <v>1075</v>
      </c>
      <c r="D536" s="5">
        <v>0</v>
      </c>
      <c r="E536" s="5">
        <v>24780130.41</v>
      </c>
      <c r="F536" s="5">
        <v>0</v>
      </c>
      <c r="G536" s="5">
        <f t="shared" si="10"/>
        <v>24780130.41</v>
      </c>
    </row>
    <row r="537" spans="1:7" x14ac:dyDescent="0.25">
      <c r="A537" s="2" t="s">
        <v>1076</v>
      </c>
      <c r="B537" s="3" t="s">
        <v>1040</v>
      </c>
      <c r="C537" s="4" t="s">
        <v>1077</v>
      </c>
      <c r="D537" s="5">
        <v>0</v>
      </c>
      <c r="E537" s="5">
        <f>1220717.91+2736.6</f>
        <v>1223454.51</v>
      </c>
      <c r="F537" s="5">
        <v>0</v>
      </c>
      <c r="G537" s="5">
        <f t="shared" si="10"/>
        <v>1223454.51</v>
      </c>
    </row>
    <row r="538" spans="1:7" x14ac:dyDescent="0.25">
      <c r="A538" s="2" t="s">
        <v>1078</v>
      </c>
      <c r="B538" s="3" t="s">
        <v>1040</v>
      </c>
      <c r="C538" s="4" t="s">
        <v>1079</v>
      </c>
      <c r="D538" s="5">
        <v>0</v>
      </c>
      <c r="E538" s="5">
        <v>471410.68</v>
      </c>
      <c r="F538" s="5">
        <v>0</v>
      </c>
      <c r="G538" s="5">
        <f t="shared" si="10"/>
        <v>471410.68</v>
      </c>
    </row>
    <row r="539" spans="1:7" x14ac:dyDescent="0.25">
      <c r="A539" s="2" t="s">
        <v>1080</v>
      </c>
      <c r="B539" s="3" t="s">
        <v>1040</v>
      </c>
      <c r="C539" s="4" t="s">
        <v>1081</v>
      </c>
      <c r="D539" s="5">
        <v>0</v>
      </c>
      <c r="E539" s="5">
        <v>80456.990000000005</v>
      </c>
      <c r="F539" s="5">
        <v>0</v>
      </c>
      <c r="G539" s="5">
        <f t="shared" si="10"/>
        <v>80456.990000000005</v>
      </c>
    </row>
    <row r="540" spans="1:7" ht="25.5" x14ac:dyDescent="0.25">
      <c r="A540" s="2" t="s">
        <v>1082</v>
      </c>
      <c r="B540" s="3" t="s">
        <v>1040</v>
      </c>
      <c r="C540" s="4" t="s">
        <v>1083</v>
      </c>
      <c r="D540" s="5">
        <v>0</v>
      </c>
      <c r="E540" s="5">
        <v>182686.73</v>
      </c>
      <c r="F540" s="5">
        <v>0</v>
      </c>
      <c r="G540" s="5">
        <f t="shared" si="10"/>
        <v>182686.73</v>
      </c>
    </row>
    <row r="541" spans="1:7" x14ac:dyDescent="0.25">
      <c r="A541" s="2" t="s">
        <v>1084</v>
      </c>
      <c r="B541" s="3" t="s">
        <v>1040</v>
      </c>
      <c r="C541" s="4" t="s">
        <v>1085</v>
      </c>
      <c r="D541" s="5">
        <v>0</v>
      </c>
      <c r="E541" s="5">
        <v>3225807.93</v>
      </c>
      <c r="F541" s="5">
        <v>0</v>
      </c>
      <c r="G541" s="5">
        <f t="shared" si="10"/>
        <v>3225807.93</v>
      </c>
    </row>
    <row r="542" spans="1:7" x14ac:dyDescent="0.25">
      <c r="A542" s="2" t="s">
        <v>1086</v>
      </c>
      <c r="B542" s="3" t="s">
        <v>1040</v>
      </c>
      <c r="C542" s="4" t="s">
        <v>1087</v>
      </c>
      <c r="D542" s="5">
        <v>0</v>
      </c>
      <c r="E542" s="5">
        <v>713677.78</v>
      </c>
      <c r="F542" s="5">
        <v>0</v>
      </c>
      <c r="G542" s="5">
        <f t="shared" si="10"/>
        <v>713677.78</v>
      </c>
    </row>
    <row r="543" spans="1:7" x14ac:dyDescent="0.25">
      <c r="A543" s="2" t="s">
        <v>1088</v>
      </c>
      <c r="B543" s="3" t="s">
        <v>1040</v>
      </c>
      <c r="C543" s="4" t="s">
        <v>1089</v>
      </c>
      <c r="D543" s="5">
        <v>0</v>
      </c>
      <c r="E543" s="5">
        <v>1122447.02</v>
      </c>
      <c r="F543" s="5">
        <v>0</v>
      </c>
      <c r="G543" s="5">
        <f t="shared" si="10"/>
        <v>1122447.02</v>
      </c>
    </row>
    <row r="544" spans="1:7" x14ac:dyDescent="0.25">
      <c r="A544" s="2" t="s">
        <v>1090</v>
      </c>
      <c r="B544" s="3" t="s">
        <v>1040</v>
      </c>
      <c r="C544" s="4" t="s">
        <v>1091</v>
      </c>
      <c r="D544" s="5">
        <v>0</v>
      </c>
      <c r="E544" s="5">
        <v>82329.119999999995</v>
      </c>
      <c r="F544" s="5">
        <v>0</v>
      </c>
      <c r="G544" s="5">
        <f t="shared" si="10"/>
        <v>82329.119999999995</v>
      </c>
    </row>
    <row r="545" spans="1:7" x14ac:dyDescent="0.25">
      <c r="A545" s="2" t="s">
        <v>1092</v>
      </c>
      <c r="B545" s="3" t="s">
        <v>1040</v>
      </c>
      <c r="C545" s="4" t="s">
        <v>1093</v>
      </c>
      <c r="D545" s="5">
        <v>0</v>
      </c>
      <c r="E545" s="5">
        <v>5706711.04</v>
      </c>
      <c r="F545" s="5">
        <v>0</v>
      </c>
      <c r="G545" s="5">
        <f t="shared" si="10"/>
        <v>5706711.04</v>
      </c>
    </row>
    <row r="546" spans="1:7" x14ac:dyDescent="0.25">
      <c r="A546" s="2" t="s">
        <v>1094</v>
      </c>
      <c r="B546" s="3" t="s">
        <v>1040</v>
      </c>
      <c r="C546" s="4" t="s">
        <v>1095</v>
      </c>
      <c r="D546" s="5">
        <v>0</v>
      </c>
      <c r="E546" s="5">
        <v>791593.92</v>
      </c>
      <c r="F546" s="5">
        <v>0</v>
      </c>
      <c r="G546" s="5">
        <f t="shared" si="10"/>
        <v>791593.92</v>
      </c>
    </row>
    <row r="547" spans="1:7" x14ac:dyDescent="0.25">
      <c r="A547" s="2" t="s">
        <v>1096</v>
      </c>
      <c r="B547" s="3" t="s">
        <v>1040</v>
      </c>
      <c r="C547" s="4" t="s">
        <v>1097</v>
      </c>
      <c r="D547" s="5">
        <v>0</v>
      </c>
      <c r="E547" s="5">
        <v>107577.81</v>
      </c>
      <c r="F547" s="5">
        <v>0</v>
      </c>
      <c r="G547" s="5">
        <f t="shared" si="10"/>
        <v>107577.81</v>
      </c>
    </row>
    <row r="548" spans="1:7" x14ac:dyDescent="0.25">
      <c r="A548" s="2" t="s">
        <v>1098</v>
      </c>
      <c r="B548" s="3" t="s">
        <v>1040</v>
      </c>
      <c r="C548" s="4" t="s">
        <v>1099</v>
      </c>
      <c r="D548" s="5">
        <v>0</v>
      </c>
      <c r="E548" s="5">
        <v>150450</v>
      </c>
      <c r="F548" s="5">
        <v>0</v>
      </c>
      <c r="G548" s="5">
        <f t="shared" si="10"/>
        <v>150450</v>
      </c>
    </row>
    <row r="549" spans="1:7" x14ac:dyDescent="0.25">
      <c r="A549" s="2" t="s">
        <v>1100</v>
      </c>
      <c r="B549" s="3" t="s">
        <v>1040</v>
      </c>
      <c r="C549" s="4" t="s">
        <v>1101</v>
      </c>
      <c r="D549" s="5">
        <v>0</v>
      </c>
      <c r="E549" s="5">
        <v>411518.91</v>
      </c>
      <c r="F549" s="5">
        <v>0</v>
      </c>
      <c r="G549" s="5">
        <f t="shared" si="10"/>
        <v>411518.91</v>
      </c>
    </row>
    <row r="550" spans="1:7" x14ac:dyDescent="0.25">
      <c r="A550" s="2" t="s">
        <v>1102</v>
      </c>
      <c r="B550" s="3" t="s">
        <v>1040</v>
      </c>
      <c r="C550" s="4" t="s">
        <v>1103</v>
      </c>
      <c r="D550" s="5">
        <v>0</v>
      </c>
      <c r="E550" s="5">
        <v>451640.83</v>
      </c>
      <c r="F550" s="5">
        <v>0</v>
      </c>
      <c r="G550" s="5">
        <f t="shared" si="10"/>
        <v>451640.83</v>
      </c>
    </row>
    <row r="551" spans="1:7" x14ac:dyDescent="0.25">
      <c r="A551" s="2" t="s">
        <v>1104</v>
      </c>
      <c r="B551" s="3" t="s">
        <v>1040</v>
      </c>
      <c r="C551" s="4" t="s">
        <v>1105</v>
      </c>
      <c r="D551" s="5">
        <v>0</v>
      </c>
      <c r="E551" s="5">
        <v>1656660.6</v>
      </c>
      <c r="F551" s="5">
        <v>0</v>
      </c>
      <c r="G551" s="5">
        <f t="shared" si="10"/>
        <v>1656660.6</v>
      </c>
    </row>
    <row r="552" spans="1:7" x14ac:dyDescent="0.25">
      <c r="A552" s="2" t="s">
        <v>1106</v>
      </c>
      <c r="B552" s="3" t="s">
        <v>1040</v>
      </c>
      <c r="C552" s="4" t="s">
        <v>1107</v>
      </c>
      <c r="D552" s="5">
        <v>0</v>
      </c>
      <c r="E552" s="5">
        <v>20300.63</v>
      </c>
      <c r="F552" s="5">
        <v>0</v>
      </c>
      <c r="G552" s="5">
        <f t="shared" si="10"/>
        <v>20300.63</v>
      </c>
    </row>
    <row r="553" spans="1:7" x14ac:dyDescent="0.25">
      <c r="A553" s="2" t="s">
        <v>1108</v>
      </c>
      <c r="B553" s="3" t="s">
        <v>1040</v>
      </c>
      <c r="C553" s="4" t="s">
        <v>1109</v>
      </c>
      <c r="D553" s="5">
        <v>0</v>
      </c>
      <c r="E553" s="5">
        <v>395277.76</v>
      </c>
      <c r="F553" s="5">
        <v>0</v>
      </c>
      <c r="G553" s="5">
        <f t="shared" si="10"/>
        <v>395277.76</v>
      </c>
    </row>
    <row r="554" spans="1:7" x14ac:dyDescent="0.25">
      <c r="A554" s="2" t="s">
        <v>1110</v>
      </c>
      <c r="B554" s="3" t="s">
        <v>1040</v>
      </c>
      <c r="C554" s="4" t="s">
        <v>1111</v>
      </c>
      <c r="D554" s="5">
        <v>0</v>
      </c>
      <c r="E554" s="5">
        <v>31994.41</v>
      </c>
      <c r="F554" s="5">
        <v>0</v>
      </c>
      <c r="G554" s="5">
        <f t="shared" si="10"/>
        <v>31994.41</v>
      </c>
    </row>
    <row r="555" spans="1:7" x14ac:dyDescent="0.25">
      <c r="A555" s="2" t="s">
        <v>1112</v>
      </c>
      <c r="B555" s="3" t="s">
        <v>1040</v>
      </c>
      <c r="C555" s="4" t="s">
        <v>1113</v>
      </c>
      <c r="D555" s="5">
        <v>0</v>
      </c>
      <c r="E555" s="5">
        <f>223063.99+53899.35</f>
        <v>276963.33999999997</v>
      </c>
      <c r="F555" s="5">
        <v>0</v>
      </c>
      <c r="G555" s="5">
        <f t="shared" si="10"/>
        <v>276963.33999999997</v>
      </c>
    </row>
    <row r="556" spans="1:7" x14ac:dyDescent="0.25">
      <c r="A556" s="2" t="s">
        <v>250</v>
      </c>
      <c r="B556" s="6" t="s">
        <v>1114</v>
      </c>
      <c r="C556" s="4" t="s">
        <v>250</v>
      </c>
      <c r="D556" s="7">
        <v>785123.11999999895</v>
      </c>
      <c r="E556" s="7">
        <f>SUM(E519:E555)</f>
        <v>56930119.390000001</v>
      </c>
      <c r="F556" s="7">
        <v>0</v>
      </c>
      <c r="G556" s="7">
        <f>SUM(G519:G555)</f>
        <v>57715242.509999998</v>
      </c>
    </row>
    <row r="557" spans="1:7" x14ac:dyDescent="0.25">
      <c r="A557" s="2" t="s">
        <v>1115</v>
      </c>
      <c r="B557" s="3" t="s">
        <v>1116</v>
      </c>
      <c r="C557" s="4" t="s">
        <v>1117</v>
      </c>
      <c r="D557" s="5">
        <v>89066.25</v>
      </c>
      <c r="E557" s="5">
        <v>0</v>
      </c>
      <c r="F557" s="5">
        <v>0</v>
      </c>
      <c r="G557" s="5">
        <v>89066.25</v>
      </c>
    </row>
    <row r="558" spans="1:7" x14ac:dyDescent="0.25">
      <c r="A558" s="2" t="s">
        <v>250</v>
      </c>
      <c r="B558" s="6" t="s">
        <v>1118</v>
      </c>
      <c r="C558" s="4" t="s">
        <v>250</v>
      </c>
      <c r="D558" s="7">
        <v>89066.25</v>
      </c>
      <c r="E558" s="7">
        <v>0</v>
      </c>
      <c r="F558" s="7">
        <v>0</v>
      </c>
      <c r="G558" s="7">
        <v>89066.25</v>
      </c>
    </row>
    <row r="559" spans="1:7" x14ac:dyDescent="0.25">
      <c r="A559" s="2" t="s">
        <v>1119</v>
      </c>
      <c r="B559" s="3" t="s">
        <v>1120</v>
      </c>
      <c r="C559" s="4" t="s">
        <v>1121</v>
      </c>
      <c r="D559" s="5">
        <v>196093.32</v>
      </c>
      <c r="E559" s="5">
        <v>0</v>
      </c>
      <c r="F559" s="5">
        <v>0</v>
      </c>
      <c r="G559" s="5">
        <f>SUM(D559:F559)</f>
        <v>196093.32</v>
      </c>
    </row>
    <row r="560" spans="1:7" x14ac:dyDescent="0.25">
      <c r="A560" s="2" t="s">
        <v>1122</v>
      </c>
      <c r="B560" s="3" t="s">
        <v>1120</v>
      </c>
      <c r="C560" s="4" t="s">
        <v>1123</v>
      </c>
      <c r="D560" s="5">
        <v>0</v>
      </c>
      <c r="E560" s="5">
        <f>2397617.9+74829.1</f>
        <v>2472447</v>
      </c>
      <c r="F560" s="5">
        <v>0</v>
      </c>
      <c r="G560" s="5">
        <f t="shared" ref="G560:G565" si="11">SUM(D560:F560)</f>
        <v>2472447</v>
      </c>
    </row>
    <row r="561" spans="1:7" x14ac:dyDescent="0.25">
      <c r="A561" s="2" t="s">
        <v>1124</v>
      </c>
      <c r="B561" s="3" t="s">
        <v>1120</v>
      </c>
      <c r="C561" s="4" t="s">
        <v>1125</v>
      </c>
      <c r="D561" s="5">
        <v>0</v>
      </c>
      <c r="E561" s="5">
        <v>32146.76</v>
      </c>
      <c r="F561" s="5">
        <v>0</v>
      </c>
      <c r="G561" s="5">
        <f t="shared" si="11"/>
        <v>32146.76</v>
      </c>
    </row>
    <row r="562" spans="1:7" x14ac:dyDescent="0.25">
      <c r="A562" s="2" t="s">
        <v>1126</v>
      </c>
      <c r="B562" s="3" t="s">
        <v>1120</v>
      </c>
      <c r="C562" s="4" t="s">
        <v>1127</v>
      </c>
      <c r="D562" s="5">
        <v>2550958.1</v>
      </c>
      <c r="E562" s="5">
        <v>0</v>
      </c>
      <c r="F562" s="5">
        <v>0</v>
      </c>
      <c r="G562" s="5">
        <f t="shared" si="11"/>
        <v>2550958.1</v>
      </c>
    </row>
    <row r="563" spans="1:7" x14ac:dyDescent="0.25">
      <c r="A563" s="2" t="s">
        <v>1128</v>
      </c>
      <c r="B563" s="3" t="s">
        <v>1120</v>
      </c>
      <c r="C563" s="4" t="s">
        <v>1129</v>
      </c>
      <c r="D563" s="5">
        <v>116016.87</v>
      </c>
      <c r="E563" s="5">
        <v>0</v>
      </c>
      <c r="F563" s="5">
        <v>0</v>
      </c>
      <c r="G563" s="5">
        <f t="shared" si="11"/>
        <v>116016.87</v>
      </c>
    </row>
    <row r="564" spans="1:7" x14ac:dyDescent="0.25">
      <c r="A564" s="2" t="s">
        <v>1130</v>
      </c>
      <c r="B564" s="3" t="s">
        <v>1120</v>
      </c>
      <c r="C564" s="4" t="s">
        <v>1131</v>
      </c>
      <c r="D564" s="5">
        <v>1800</v>
      </c>
      <c r="E564" s="5">
        <v>886550</v>
      </c>
      <c r="F564" s="5">
        <v>0</v>
      </c>
      <c r="G564" s="5">
        <f t="shared" si="11"/>
        <v>888350</v>
      </c>
    </row>
    <row r="565" spans="1:7" x14ac:dyDescent="0.25">
      <c r="A565" s="2" t="s">
        <v>1132</v>
      </c>
      <c r="B565" s="3" t="s">
        <v>1120</v>
      </c>
      <c r="C565" s="4" t="s">
        <v>1133</v>
      </c>
      <c r="D565" s="5">
        <v>0</v>
      </c>
      <c r="E565" s="5">
        <f>385277.78+18202.79</f>
        <v>403480.57</v>
      </c>
      <c r="F565" s="5">
        <v>0</v>
      </c>
      <c r="G565" s="5">
        <f t="shared" si="11"/>
        <v>403480.57</v>
      </c>
    </row>
    <row r="566" spans="1:7" x14ac:dyDescent="0.25">
      <c r="A566" s="2" t="s">
        <v>250</v>
      </c>
      <c r="B566" s="6" t="s">
        <v>1134</v>
      </c>
      <c r="C566" s="4" t="s">
        <v>250</v>
      </c>
      <c r="D566" s="7">
        <v>2864868.29</v>
      </c>
      <c r="E566" s="7">
        <f>SUM(E559:E565)</f>
        <v>3794624.3299999996</v>
      </c>
      <c r="F566" s="7">
        <v>0</v>
      </c>
      <c r="G566" s="7">
        <f>SUM(G559:G565)</f>
        <v>6659492.6200000001</v>
      </c>
    </row>
    <row r="567" spans="1:7" x14ac:dyDescent="0.25">
      <c r="A567" s="2" t="s">
        <v>1135</v>
      </c>
      <c r="B567" s="3" t="s">
        <v>1136</v>
      </c>
      <c r="C567" s="4" t="s">
        <v>1137</v>
      </c>
      <c r="D567" s="5">
        <v>0</v>
      </c>
      <c r="E567" s="5">
        <f>248558.89+4744.95</f>
        <v>253303.84000000003</v>
      </c>
      <c r="F567" s="5">
        <v>0</v>
      </c>
      <c r="G567" s="5">
        <f>248558.89+4744.95</f>
        <v>253303.84000000003</v>
      </c>
    </row>
    <row r="568" spans="1:7" x14ac:dyDescent="0.25">
      <c r="A568" s="2" t="s">
        <v>1138</v>
      </c>
      <c r="B568" s="3" t="s">
        <v>1136</v>
      </c>
      <c r="C568" s="4" t="s">
        <v>1139</v>
      </c>
      <c r="D568" s="5">
        <v>28943.86</v>
      </c>
      <c r="E568" s="5">
        <v>0</v>
      </c>
      <c r="F568" s="5">
        <v>0</v>
      </c>
      <c r="G568" s="5">
        <v>28943.86</v>
      </c>
    </row>
    <row r="569" spans="1:7" x14ac:dyDescent="0.25">
      <c r="A569" s="2" t="s">
        <v>250</v>
      </c>
      <c r="B569" s="6" t="s">
        <v>1140</v>
      </c>
      <c r="C569" s="4" t="s">
        <v>250</v>
      </c>
      <c r="D569" s="7">
        <v>28943.86</v>
      </c>
      <c r="E569" s="7">
        <f>SUM(E567:E568)</f>
        <v>253303.84000000003</v>
      </c>
      <c r="F569" s="7">
        <v>0</v>
      </c>
      <c r="G569" s="7">
        <f>SUM(G567:G568)</f>
        <v>282247.7</v>
      </c>
    </row>
    <row r="570" spans="1:7" x14ac:dyDescent="0.25">
      <c r="A570" s="2" t="s">
        <v>1141</v>
      </c>
      <c r="B570" s="3" t="s">
        <v>1142</v>
      </c>
      <c r="C570" s="4" t="s">
        <v>1143</v>
      </c>
      <c r="D570" s="5">
        <v>0</v>
      </c>
      <c r="E570" s="5">
        <v>2165689.4900000002</v>
      </c>
      <c r="F570" s="5">
        <v>0</v>
      </c>
      <c r="G570" s="5">
        <v>2165689.4900000002</v>
      </c>
    </row>
    <row r="571" spans="1:7" x14ac:dyDescent="0.25">
      <c r="A571" s="2" t="s">
        <v>1144</v>
      </c>
      <c r="B571" s="3" t="s">
        <v>1142</v>
      </c>
      <c r="C571" s="4" t="s">
        <v>1145</v>
      </c>
      <c r="D571" s="5">
        <v>7515.19</v>
      </c>
      <c r="E571" s="5">
        <v>0</v>
      </c>
      <c r="F571" s="5">
        <v>0</v>
      </c>
      <c r="G571" s="5">
        <v>7515.19</v>
      </c>
    </row>
    <row r="572" spans="1:7" x14ac:dyDescent="0.25">
      <c r="A572" s="2" t="s">
        <v>1146</v>
      </c>
      <c r="B572" s="3" t="s">
        <v>1142</v>
      </c>
      <c r="C572" s="4" t="s">
        <v>1147</v>
      </c>
      <c r="D572" s="5">
        <v>11442</v>
      </c>
      <c r="E572" s="5">
        <v>0</v>
      </c>
      <c r="F572" s="5">
        <v>0</v>
      </c>
      <c r="G572" s="5">
        <v>11442</v>
      </c>
    </row>
    <row r="573" spans="1:7" x14ac:dyDescent="0.25">
      <c r="A573" s="2" t="s">
        <v>1148</v>
      </c>
      <c r="B573" s="3" t="s">
        <v>1142</v>
      </c>
      <c r="C573" s="4" t="s">
        <v>1149</v>
      </c>
      <c r="D573" s="5">
        <v>813.88</v>
      </c>
      <c r="E573" s="5">
        <v>0</v>
      </c>
      <c r="F573" s="5">
        <v>0</v>
      </c>
      <c r="G573" s="5">
        <v>813.88</v>
      </c>
    </row>
    <row r="574" spans="1:7" x14ac:dyDescent="0.25">
      <c r="A574" s="2" t="s">
        <v>1150</v>
      </c>
      <c r="B574" s="3" t="s">
        <v>1142</v>
      </c>
      <c r="C574" s="4" t="s">
        <v>1151</v>
      </c>
      <c r="D574" s="5">
        <v>16915.849999999999</v>
      </c>
      <c r="E574" s="5">
        <v>0</v>
      </c>
      <c r="F574" s="5">
        <v>0</v>
      </c>
      <c r="G574" s="5">
        <v>16915.849999999999</v>
      </c>
    </row>
    <row r="575" spans="1:7" x14ac:dyDescent="0.25">
      <c r="A575" s="2" t="s">
        <v>1152</v>
      </c>
      <c r="B575" s="3" t="s">
        <v>1142</v>
      </c>
      <c r="C575" s="4" t="s">
        <v>1153</v>
      </c>
      <c r="D575" s="5">
        <v>141822.87</v>
      </c>
      <c r="E575" s="5">
        <v>0</v>
      </c>
      <c r="F575" s="5">
        <v>0</v>
      </c>
      <c r="G575" s="5">
        <v>141822.87</v>
      </c>
    </row>
    <row r="576" spans="1:7" x14ac:dyDescent="0.25">
      <c r="A576" s="2" t="s">
        <v>1154</v>
      </c>
      <c r="B576" s="3" t="s">
        <v>1142</v>
      </c>
      <c r="C576" s="4" t="s">
        <v>1155</v>
      </c>
      <c r="D576" s="5">
        <v>31410.25</v>
      </c>
      <c r="E576" s="5">
        <v>0</v>
      </c>
      <c r="F576" s="5">
        <v>0</v>
      </c>
      <c r="G576" s="5">
        <v>31410.25</v>
      </c>
    </row>
    <row r="577" spans="1:7" x14ac:dyDescent="0.25">
      <c r="A577" s="2" t="s">
        <v>1156</v>
      </c>
      <c r="B577" s="3" t="s">
        <v>1142</v>
      </c>
      <c r="C577" s="4" t="s">
        <v>1157</v>
      </c>
      <c r="D577" s="5">
        <v>15424.92</v>
      </c>
      <c r="E577" s="5">
        <v>0</v>
      </c>
      <c r="F577" s="5">
        <v>0</v>
      </c>
      <c r="G577" s="5">
        <v>15424.92</v>
      </c>
    </row>
    <row r="578" spans="1:7" x14ac:dyDescent="0.25">
      <c r="A578" s="2" t="s">
        <v>1158</v>
      </c>
      <c r="B578" s="3" t="s">
        <v>1142</v>
      </c>
      <c r="C578" s="4" t="s">
        <v>1159</v>
      </c>
      <c r="D578" s="5">
        <v>12327</v>
      </c>
      <c r="E578" s="5">
        <v>0</v>
      </c>
      <c r="F578" s="5">
        <v>0</v>
      </c>
      <c r="G578" s="5">
        <v>12327</v>
      </c>
    </row>
    <row r="579" spans="1:7" x14ac:dyDescent="0.25">
      <c r="A579" s="2" t="s">
        <v>1160</v>
      </c>
      <c r="B579" s="3" t="s">
        <v>1142</v>
      </c>
      <c r="C579" s="4" t="s">
        <v>1161</v>
      </c>
      <c r="D579" s="5">
        <v>3228</v>
      </c>
      <c r="E579" s="5">
        <v>0</v>
      </c>
      <c r="F579" s="5">
        <v>0</v>
      </c>
      <c r="G579" s="5">
        <v>3228</v>
      </c>
    </row>
    <row r="580" spans="1:7" x14ac:dyDescent="0.25">
      <c r="A580" s="2" t="s">
        <v>1162</v>
      </c>
      <c r="B580" s="3" t="s">
        <v>1142</v>
      </c>
      <c r="C580" s="4" t="s">
        <v>1163</v>
      </c>
      <c r="D580" s="5">
        <v>547.08000000000004</v>
      </c>
      <c r="E580" s="5">
        <v>0</v>
      </c>
      <c r="F580" s="5">
        <v>0</v>
      </c>
      <c r="G580" s="5">
        <v>547.08000000000004</v>
      </c>
    </row>
    <row r="581" spans="1:7" x14ac:dyDescent="0.25">
      <c r="A581" s="2" t="s">
        <v>1164</v>
      </c>
      <c r="B581" s="3" t="s">
        <v>1142</v>
      </c>
      <c r="C581" s="4" t="s">
        <v>1165</v>
      </c>
      <c r="D581" s="5">
        <v>4200</v>
      </c>
      <c r="E581" s="5">
        <v>0</v>
      </c>
      <c r="F581" s="5">
        <v>0</v>
      </c>
      <c r="G581" s="5">
        <v>4200</v>
      </c>
    </row>
    <row r="582" spans="1:7" x14ac:dyDescent="0.25">
      <c r="A582" s="2" t="s">
        <v>1166</v>
      </c>
      <c r="B582" s="3" t="s">
        <v>1142</v>
      </c>
      <c r="C582" s="4" t="s">
        <v>1167</v>
      </c>
      <c r="D582" s="5">
        <v>60300</v>
      </c>
      <c r="E582" s="5">
        <v>0</v>
      </c>
      <c r="F582" s="5">
        <v>0</v>
      </c>
      <c r="G582" s="5">
        <v>60300</v>
      </c>
    </row>
    <row r="583" spans="1:7" x14ac:dyDescent="0.25">
      <c r="A583" s="2" t="s">
        <v>1168</v>
      </c>
      <c r="B583" s="3" t="s">
        <v>1142</v>
      </c>
      <c r="C583" s="4" t="s">
        <v>1169</v>
      </c>
      <c r="D583" s="5">
        <v>46165</v>
      </c>
      <c r="E583" s="5">
        <v>0</v>
      </c>
      <c r="F583" s="5">
        <v>0</v>
      </c>
      <c r="G583" s="5">
        <v>46165</v>
      </c>
    </row>
    <row r="584" spans="1:7" x14ac:dyDescent="0.25">
      <c r="A584" s="2" t="s">
        <v>1170</v>
      </c>
      <c r="B584" s="3" t="s">
        <v>1142</v>
      </c>
      <c r="C584" s="4" t="s">
        <v>1171</v>
      </c>
      <c r="D584" s="5">
        <v>14702.46</v>
      </c>
      <c r="E584" s="5">
        <v>0</v>
      </c>
      <c r="F584" s="5">
        <v>0</v>
      </c>
      <c r="G584" s="5">
        <v>14702.46</v>
      </c>
    </row>
    <row r="585" spans="1:7" x14ac:dyDescent="0.25">
      <c r="A585" s="2" t="s">
        <v>250</v>
      </c>
      <c r="B585" s="6" t="s">
        <v>1172</v>
      </c>
      <c r="C585" s="4" t="s">
        <v>250</v>
      </c>
      <c r="D585" s="7">
        <v>366814.5</v>
      </c>
      <c r="E585" s="7">
        <v>2165689.4900000002</v>
      </c>
      <c r="F585" s="7">
        <v>0</v>
      </c>
      <c r="G585" s="7">
        <v>2532503.9900000002</v>
      </c>
    </row>
    <row r="586" spans="1:7" x14ac:dyDescent="0.25">
      <c r="A586" s="2" t="s">
        <v>1173</v>
      </c>
      <c r="B586" s="3" t="s">
        <v>1174</v>
      </c>
      <c r="C586" s="4" t="s">
        <v>1175</v>
      </c>
      <c r="D586" s="5">
        <v>17450.02</v>
      </c>
      <c r="E586" s="5">
        <v>1062500</v>
      </c>
      <c r="F586" s="5">
        <v>0</v>
      </c>
      <c r="G586" s="5">
        <v>1079950.02</v>
      </c>
    </row>
    <row r="587" spans="1:7" ht="25.5" x14ac:dyDescent="0.25">
      <c r="A587" s="2" t="s">
        <v>250</v>
      </c>
      <c r="B587" s="6" t="s">
        <v>1176</v>
      </c>
      <c r="C587" s="4" t="s">
        <v>250</v>
      </c>
      <c r="D587" s="7">
        <v>17450.02</v>
      </c>
      <c r="E587" s="7">
        <v>1062500</v>
      </c>
      <c r="F587" s="7">
        <v>0</v>
      </c>
      <c r="G587" s="7">
        <v>1079950.02</v>
      </c>
    </row>
    <row r="588" spans="1:7" x14ac:dyDescent="0.25">
      <c r="A588" s="2" t="s">
        <v>1177</v>
      </c>
      <c r="B588" s="3" t="s">
        <v>1178</v>
      </c>
      <c r="C588" s="4" t="s">
        <v>1179</v>
      </c>
      <c r="D588" s="5">
        <v>98400</v>
      </c>
      <c r="E588" s="5">
        <v>0</v>
      </c>
      <c r="F588" s="5">
        <v>0</v>
      </c>
      <c r="G588" s="5">
        <v>98400</v>
      </c>
    </row>
    <row r="589" spans="1:7" x14ac:dyDescent="0.25">
      <c r="A589" s="2" t="s">
        <v>1180</v>
      </c>
      <c r="B589" s="3" t="s">
        <v>1178</v>
      </c>
      <c r="C589" s="4" t="s">
        <v>1181</v>
      </c>
      <c r="D589" s="5">
        <v>19800</v>
      </c>
      <c r="E589" s="5">
        <v>0</v>
      </c>
      <c r="F589" s="5">
        <v>0</v>
      </c>
      <c r="G589" s="5">
        <v>19800</v>
      </c>
    </row>
    <row r="590" spans="1:7" x14ac:dyDescent="0.25">
      <c r="A590" s="2" t="s">
        <v>1182</v>
      </c>
      <c r="B590" s="3" t="s">
        <v>1178</v>
      </c>
      <c r="C590" s="4" t="s">
        <v>1183</v>
      </c>
      <c r="D590" s="5">
        <v>4194.1400000000003</v>
      </c>
      <c r="E590" s="5">
        <v>0</v>
      </c>
      <c r="F590" s="5">
        <v>0</v>
      </c>
      <c r="G590" s="5">
        <v>4194.1400000000003</v>
      </c>
    </row>
    <row r="591" spans="1:7" x14ac:dyDescent="0.25">
      <c r="A591" s="2" t="s">
        <v>1184</v>
      </c>
      <c r="B591" s="3" t="s">
        <v>1178</v>
      </c>
      <c r="C591" s="4" t="s">
        <v>1185</v>
      </c>
      <c r="D591" s="5">
        <v>62533.51</v>
      </c>
      <c r="E591" s="5">
        <v>0</v>
      </c>
      <c r="F591" s="5">
        <v>0</v>
      </c>
      <c r="G591" s="5">
        <v>62533.51</v>
      </c>
    </row>
    <row r="592" spans="1:7" x14ac:dyDescent="0.25">
      <c r="A592" s="2" t="s">
        <v>1186</v>
      </c>
      <c r="B592" s="3" t="s">
        <v>1178</v>
      </c>
      <c r="C592" s="4" t="s">
        <v>1187</v>
      </c>
      <c r="D592" s="5">
        <v>149400</v>
      </c>
      <c r="E592" s="5">
        <v>0</v>
      </c>
      <c r="F592" s="5">
        <v>0</v>
      </c>
      <c r="G592" s="5">
        <v>149400</v>
      </c>
    </row>
    <row r="593" spans="1:7" x14ac:dyDescent="0.25">
      <c r="A593" s="2" t="s">
        <v>1188</v>
      </c>
      <c r="B593" s="3" t="s">
        <v>1178</v>
      </c>
      <c r="C593" s="4" t="s">
        <v>1189</v>
      </c>
      <c r="D593" s="5">
        <v>0</v>
      </c>
      <c r="E593" s="5">
        <v>2425127.2999999998</v>
      </c>
      <c r="F593" s="5">
        <v>0</v>
      </c>
      <c r="G593" s="5">
        <v>2425127.2999999998</v>
      </c>
    </row>
    <row r="594" spans="1:7" x14ac:dyDescent="0.25">
      <c r="A594" s="2" t="s">
        <v>1190</v>
      </c>
      <c r="B594" s="3" t="s">
        <v>1178</v>
      </c>
      <c r="C594" s="4" t="s">
        <v>1191</v>
      </c>
      <c r="D594" s="5">
        <v>1297682.3899999999</v>
      </c>
      <c r="E594" s="5">
        <v>0</v>
      </c>
      <c r="F594" s="5">
        <v>0</v>
      </c>
      <c r="G594" s="5">
        <v>1297682.3899999999</v>
      </c>
    </row>
    <row r="595" spans="1:7" x14ac:dyDescent="0.25">
      <c r="A595" s="2" t="s">
        <v>1192</v>
      </c>
      <c r="B595" s="3" t="s">
        <v>1178</v>
      </c>
      <c r="C595" s="4" t="s">
        <v>1193</v>
      </c>
      <c r="D595" s="5">
        <v>16263</v>
      </c>
      <c r="E595" s="5">
        <v>218998.78</v>
      </c>
      <c r="F595" s="5">
        <v>0</v>
      </c>
      <c r="G595" s="5">
        <v>235261.78</v>
      </c>
    </row>
    <row r="596" spans="1:7" x14ac:dyDescent="0.25">
      <c r="A596" s="2" t="s">
        <v>1194</v>
      </c>
      <c r="B596" s="3" t="s">
        <v>1178</v>
      </c>
      <c r="C596" s="4" t="s">
        <v>1195</v>
      </c>
      <c r="D596" s="5">
        <v>606814.15</v>
      </c>
      <c r="E596" s="5">
        <v>0</v>
      </c>
      <c r="F596" s="5">
        <v>0</v>
      </c>
      <c r="G596" s="5">
        <v>606814.15</v>
      </c>
    </row>
    <row r="597" spans="1:7" x14ac:dyDescent="0.25">
      <c r="A597" s="2" t="s">
        <v>1196</v>
      </c>
      <c r="B597" s="3" t="s">
        <v>1178</v>
      </c>
      <c r="C597" s="4" t="s">
        <v>1197</v>
      </c>
      <c r="D597" s="5">
        <v>123972.41</v>
      </c>
      <c r="E597" s="5">
        <v>111511.06</v>
      </c>
      <c r="F597" s="5">
        <v>0</v>
      </c>
      <c r="G597" s="5">
        <v>235483.47</v>
      </c>
    </row>
    <row r="598" spans="1:7" x14ac:dyDescent="0.25">
      <c r="A598" s="2" t="s">
        <v>250</v>
      </c>
      <c r="B598" s="6" t="s">
        <v>1198</v>
      </c>
      <c r="C598" s="4" t="s">
        <v>250</v>
      </c>
      <c r="D598" s="7">
        <v>2379059.6</v>
      </c>
      <c r="E598" s="7">
        <v>2755637.14</v>
      </c>
      <c r="F598" s="7">
        <v>0</v>
      </c>
      <c r="G598" s="7">
        <v>5134696.74</v>
      </c>
    </row>
    <row r="599" spans="1:7" x14ac:dyDescent="0.25">
      <c r="A599" s="8" t="s">
        <v>1199</v>
      </c>
      <c r="B599" s="9" t="s">
        <v>250</v>
      </c>
      <c r="C599" s="9" t="s">
        <v>250</v>
      </c>
      <c r="D599" s="10">
        <f>D598+D587+D585+D569+D566+D558+D556+D518+D503+D263+D234+D139+D132+D127+D124</f>
        <v>71468551.879999995</v>
      </c>
      <c r="E599" s="10">
        <f t="shared" ref="E599:G599" si="12">E598+E587+E585+E569+E566+E558+E556+E518+E503+E263+E234+E139+E132+E127+E124</f>
        <v>231843626.57000002</v>
      </c>
      <c r="F599" s="10">
        <f t="shared" si="12"/>
        <v>0</v>
      </c>
      <c r="G599" s="10">
        <f t="shared" si="12"/>
        <v>303312178.44999999</v>
      </c>
    </row>
    <row r="600" spans="1:7" ht="0" hidden="1" customHeight="1" x14ac:dyDescent="0.25"/>
    <row r="602" spans="1:7" x14ac:dyDescent="0.25">
      <c r="E602" s="15"/>
    </row>
  </sheetData>
  <sortState ref="A139:G232">
    <sortCondition descending="1" ref="A232"/>
  </sortState>
  <pageMargins left="1" right="1" top="1" bottom="1" header="0.5" footer="0.5"/>
  <pageSetup scale="49" orientation="portrait" horizontalDpi="300" verticalDpi="300" r:id="rId1"/>
  <headerFooter alignWithMargins="0">
    <oddHeader>&amp;C&amp;"Arial,Bold"&amp;11Universal Service Administrative Company 
&amp;"-,Regular"Rural Health Care 
&amp;"-,Regular"Funding Year 2009 Disbursements  - 3Q2014 &amp;R&amp;"Arial,Regular"&amp;11 Appendix RH06 
&amp;"-,Regular"1Q2015 
&amp;"-,Regular"Page &amp;P of &amp;N</oddHeader>
    <oddFooter>&amp;L&amp;"Arial,Regular"&amp;11 USAC - Rural Health Care Support Mechanism &amp;R&amp;"Arial,Regular"&amp;11 October 31,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RH06 FY2009 Disbursement - 3Q14</vt:lpstr>
      <vt:lpstr>'RH06 FY2009 Disbursement - 3Q14'!Print_Titles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Tameca Bethel</cp:lastModifiedBy>
  <cp:lastPrinted>2014-10-30T18:26:01Z</cp:lastPrinted>
  <dcterms:modified xsi:type="dcterms:W3CDTF">2014-10-30T18:26:15Z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