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485" windowWidth="16590" windowHeight="3795" tabRatio="601"/>
  </bookViews>
  <sheets>
    <sheet name="M03 2014 Cash Balance" sheetId="6" r:id="rId1"/>
  </sheets>
  <definedNames>
    <definedName name="_xlnm.Print_Area" localSheetId="0">'M03 2014 Cash Balance'!$A$2:$G$63</definedName>
  </definedNames>
  <calcPr calcId="145621"/>
</workbook>
</file>

<file path=xl/calcChain.xml><?xml version="1.0" encoding="utf-8"?>
<calcChain xmlns="http://schemas.openxmlformats.org/spreadsheetml/2006/main">
  <c r="G51" i="6" l="1"/>
  <c r="G50" i="6"/>
  <c r="G49" i="6"/>
  <c r="G48" i="6"/>
  <c r="G47" i="6"/>
  <c r="G46" i="6"/>
  <c r="G45" i="6"/>
  <c r="C52" i="6" l="1"/>
  <c r="D52" i="6"/>
  <c r="E52" i="6"/>
  <c r="F52" i="6"/>
  <c r="G52" i="6"/>
  <c r="B52" i="6"/>
  <c r="G40" i="6" l="1"/>
  <c r="G39" i="6"/>
  <c r="G38" i="6"/>
  <c r="G37" i="6"/>
  <c r="G36" i="6"/>
  <c r="G35" i="6"/>
  <c r="G34" i="6"/>
  <c r="B41" i="6" l="1"/>
  <c r="F41" i="6"/>
  <c r="E41" i="6"/>
  <c r="C41" i="6"/>
  <c r="G29" i="6" l="1"/>
  <c r="G28" i="6"/>
  <c r="G27" i="6"/>
  <c r="G26" i="6"/>
  <c r="G25" i="6"/>
  <c r="G24" i="6"/>
  <c r="G23" i="6"/>
  <c r="B56" i="6" l="1"/>
  <c r="C30" i="6"/>
  <c r="E30" i="6"/>
  <c r="F30" i="6"/>
  <c r="B30" i="6"/>
  <c r="D62" i="6" l="1"/>
  <c r="D61" i="6"/>
  <c r="D59" i="6"/>
  <c r="D60" i="6"/>
  <c r="D14" i="6" l="1"/>
  <c r="F61" i="6" l="1"/>
  <c r="F62" i="6"/>
  <c r="F60" i="6"/>
  <c r="E62" i="6"/>
  <c r="E61" i="6"/>
  <c r="E60" i="6"/>
  <c r="C60" i="6"/>
  <c r="C62" i="6"/>
  <c r="C61" i="6"/>
  <c r="B62" i="6"/>
  <c r="B61" i="6"/>
  <c r="B60" i="6"/>
  <c r="C59" i="6"/>
  <c r="E59" i="6"/>
  <c r="F59" i="6"/>
  <c r="B59" i="6"/>
  <c r="E58" i="6"/>
  <c r="F58" i="6"/>
  <c r="C58" i="6"/>
  <c r="D58" i="6"/>
  <c r="B58" i="6"/>
  <c r="C57" i="6"/>
  <c r="D57" i="6"/>
  <c r="E57" i="6"/>
  <c r="F57" i="6"/>
  <c r="B57" i="6"/>
  <c r="E56" i="6"/>
  <c r="F56" i="6"/>
  <c r="C56" i="6"/>
  <c r="G58" i="6" l="1"/>
  <c r="G60" i="6" l="1"/>
  <c r="G62" i="6"/>
  <c r="G18" i="6"/>
  <c r="G17" i="6"/>
  <c r="G61" i="6"/>
  <c r="G16" i="6"/>
  <c r="C19" i="6"/>
  <c r="D19" i="6"/>
  <c r="D30" i="6" s="1"/>
  <c r="D41" i="6" s="1"/>
  <c r="G15" i="6"/>
  <c r="G14" i="6"/>
  <c r="E63" i="6"/>
  <c r="G13" i="6"/>
  <c r="G56" i="6"/>
  <c r="G12" i="6"/>
  <c r="C63" i="6"/>
  <c r="E19" i="6"/>
  <c r="G57" i="6"/>
  <c r="F19" i="6"/>
  <c r="B19" i="6"/>
  <c r="G59" i="6"/>
  <c r="G19" i="6" l="1"/>
  <c r="G30" i="6" s="1"/>
  <c r="G41" i="6" s="1"/>
  <c r="D63" i="6"/>
  <c r="G63" i="6"/>
  <c r="B65" i="6"/>
  <c r="C65" i="6"/>
  <c r="F65" i="6"/>
  <c r="E65" i="6"/>
  <c r="D65" i="6"/>
  <c r="F63" i="6"/>
  <c r="B63" i="6"/>
  <c r="G65" i="6" l="1"/>
</calcChain>
</file>

<file path=xl/sharedStrings.xml><?xml version="1.0" encoding="utf-8"?>
<sst xmlns="http://schemas.openxmlformats.org/spreadsheetml/2006/main" count="60" uniqueCount="28">
  <si>
    <t>Total</t>
  </si>
  <si>
    <t>Receipts on billings</t>
  </si>
  <si>
    <t>Program Disbursements</t>
  </si>
  <si>
    <t>Administrative Disb.</t>
  </si>
  <si>
    <t>Interest Received</t>
  </si>
  <si>
    <t>Refunds</t>
  </si>
  <si>
    <t>Misc. Receipts</t>
  </si>
  <si>
    <t>UNIVERSAL SERVICE FUND ACTIVITY</t>
  </si>
  <si>
    <t>Cash YTD</t>
  </si>
  <si>
    <t>FUND BALANCE - CASH BASIS</t>
  </si>
  <si>
    <t>Schools and Libraries</t>
  </si>
  <si>
    <t>Rural Health Care</t>
  </si>
  <si>
    <t>Support Mechanism</t>
  </si>
  <si>
    <t>High Cost</t>
  </si>
  <si>
    <t>Low Income</t>
  </si>
  <si>
    <t>% of total support disbursed</t>
  </si>
  <si>
    <t>Broadband</t>
  </si>
  <si>
    <t>Inter-Program Transfers</t>
  </si>
  <si>
    <t>Cash at 12/31/13</t>
  </si>
  <si>
    <t>Cash at 12/31/14</t>
  </si>
  <si>
    <t>First Q 2014 Activity:</t>
  </si>
  <si>
    <t>Second Q 2014 Activity:</t>
  </si>
  <si>
    <t>Third Q 2014 Activity:</t>
  </si>
  <si>
    <t>Cash at 6/30/14</t>
  </si>
  <si>
    <t>Cash at 3/31/14</t>
  </si>
  <si>
    <t>Fourth Q 2014 Activity:</t>
  </si>
  <si>
    <t>Year to Date 2014 Activity:</t>
  </si>
  <si>
    <t>Cash at 9/30/14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</si>
</sst>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5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/>
    <xf numFmtId="164" fontId="3" fillId="0" borderId="0" xfId="1" applyNumberFormat="1" applyFont="1"/>
    <xf numFmtId="164" fontId="3" fillId="0" borderId="0" xfId="0" applyNumberFormat="1" applyFont="1"/>
    <xf numFmtId="0" fontId="2" fillId="0" borderId="1" xfId="0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Border="1"/>
    <xf numFmtId="0" fontId="2" fillId="2" borderId="0" xfId="0" applyFont="1" applyFill="1"/>
    <xf numFmtId="164" fontId="2" fillId="0" borderId="0" xfId="1" applyNumberFormat="1" applyFont="1"/>
    <xf numFmtId="39" fontId="3" fillId="0" borderId="0" xfId="1" applyNumberFormat="1" applyFont="1"/>
    <xf numFmtId="43" fontId="3" fillId="0" borderId="0" xfId="1" applyNumberFormat="1" applyFont="1"/>
    <xf numFmtId="165" fontId="3" fillId="0" borderId="0" xfId="1" applyNumberFormat="1" applyFont="1"/>
    <xf numFmtId="164" fontId="3" fillId="0" borderId="0" xfId="1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2" fillId="0" borderId="0" xfId="3" applyNumberFormat="1" applyFont="1" applyBorder="1"/>
    <xf numFmtId="164" fontId="2" fillId="2" borderId="0" xfId="1" applyNumberFormat="1" applyFont="1" applyFill="1" applyAlignment="1">
      <alignment horizontal="right"/>
    </xf>
    <xf numFmtId="5" fontId="2" fillId="0" borderId="2" xfId="3" applyNumberFormat="1" applyFont="1" applyBorder="1"/>
    <xf numFmtId="5" fontId="2" fillId="0" borderId="3" xfId="1" applyNumberFormat="1" applyFont="1" applyFill="1" applyBorder="1" applyAlignment="1">
      <alignment horizontal="right"/>
    </xf>
    <xf numFmtId="5" fontId="3" fillId="0" borderId="0" xfId="3" applyNumberFormat="1" applyFont="1" applyFill="1" applyAlignment="1">
      <alignment horizontal="right"/>
    </xf>
    <xf numFmtId="2" fontId="3" fillId="0" borderId="0" xfId="0" applyNumberFormat="1" applyFont="1"/>
    <xf numFmtId="2" fontId="3" fillId="0" borderId="0" xfId="1" applyNumberFormat="1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9"/>
  <sheetViews>
    <sheetView tabSelected="1" showWhiteSpace="0" topLeftCell="A2" zoomScale="75" zoomScaleNormal="75" zoomScaleSheetLayoutView="85" zoomScalePageLayoutView="70" workbookViewId="0">
      <pane ySplit="5" topLeftCell="A19" activePane="bottomLeft" state="frozen"/>
      <selection activeCell="A2" sqref="A2"/>
      <selection pane="bottomLeft" activeCell="A47" sqref="A47"/>
    </sheetView>
  </sheetViews>
  <sheetFormatPr defaultColWidth="9.140625" defaultRowHeight="15.75" x14ac:dyDescent="0.25"/>
  <cols>
    <col min="1" max="1" width="31.28515625" style="2" customWidth="1"/>
    <col min="2" max="3" width="23.7109375" style="4" customWidth="1"/>
    <col min="4" max="4" width="18.85546875" style="4" customWidth="1"/>
    <col min="5" max="5" width="22.7109375" style="4" customWidth="1"/>
    <col min="6" max="6" width="22" style="4" customWidth="1"/>
    <col min="7" max="7" width="19.7109375" style="4" customWidth="1"/>
    <col min="8" max="8" width="24" style="2" customWidth="1"/>
    <col min="9" max="9" width="21.28515625" style="2" bestFit="1" customWidth="1"/>
    <col min="10" max="10" width="10.28515625" style="2" customWidth="1"/>
    <col min="11" max="11" width="5.140625" style="2" customWidth="1"/>
    <col min="12" max="12" width="11.7109375" style="2" customWidth="1"/>
    <col min="13" max="13" width="9.7109375" style="2" customWidth="1"/>
    <col min="14" max="14" width="16.42578125" style="2" customWidth="1"/>
    <col min="15" max="15" width="16.42578125" style="2" bestFit="1" customWidth="1"/>
    <col min="16" max="16" width="13.85546875" style="2" bestFit="1" customWidth="1"/>
    <col min="17" max="18" width="12.7109375" style="2" customWidth="1"/>
    <col min="19" max="16384" width="9.140625" style="2"/>
  </cols>
  <sheetData>
    <row r="1" spans="1:36" x14ac:dyDescent="0.25">
      <c r="A1" s="28" t="s">
        <v>7</v>
      </c>
      <c r="B1" s="28"/>
      <c r="C1" s="28"/>
      <c r="D1" s="28"/>
      <c r="E1" s="28"/>
      <c r="F1" s="28"/>
      <c r="G1" s="28"/>
    </row>
    <row r="2" spans="1:36" x14ac:dyDescent="0.25">
      <c r="A2" s="29">
        <v>2014</v>
      </c>
      <c r="B2" s="29"/>
      <c r="C2" s="29"/>
      <c r="D2" s="29"/>
      <c r="E2" s="29"/>
      <c r="F2" s="29"/>
      <c r="G2" s="29"/>
    </row>
    <row r="3" spans="1:36" x14ac:dyDescent="0.25">
      <c r="A3" s="28" t="s">
        <v>9</v>
      </c>
      <c r="B3" s="28"/>
      <c r="C3" s="28"/>
      <c r="D3" s="28"/>
      <c r="E3" s="28"/>
      <c r="F3" s="28"/>
      <c r="G3" s="28"/>
    </row>
    <row r="4" spans="1:36" x14ac:dyDescent="0.25">
      <c r="A4" s="7"/>
      <c r="B4" s="15"/>
      <c r="C4" s="15"/>
      <c r="D4" s="15"/>
      <c r="E4" s="15"/>
      <c r="F4" s="15"/>
      <c r="G4" s="15"/>
    </row>
    <row r="5" spans="1:36" ht="18" customHeight="1" x14ac:dyDescent="0.25">
      <c r="B5" s="16" t="s">
        <v>10</v>
      </c>
      <c r="C5" s="16" t="s">
        <v>13</v>
      </c>
      <c r="D5" s="16" t="s">
        <v>13</v>
      </c>
      <c r="E5" s="16" t="s">
        <v>14</v>
      </c>
      <c r="F5" s="16" t="s">
        <v>11</v>
      </c>
    </row>
    <row r="6" spans="1:36" ht="18" customHeight="1" x14ac:dyDescent="0.25">
      <c r="B6" s="17" t="s">
        <v>12</v>
      </c>
      <c r="C6" s="17" t="s">
        <v>12</v>
      </c>
      <c r="D6" s="17" t="s">
        <v>16</v>
      </c>
      <c r="E6" s="17" t="s">
        <v>12</v>
      </c>
      <c r="F6" s="17" t="s">
        <v>12</v>
      </c>
      <c r="G6" s="18" t="s">
        <v>0</v>
      </c>
    </row>
    <row r="7" spans="1:36" ht="18" customHeight="1" x14ac:dyDescent="0.25"/>
    <row r="8" spans="1:36" ht="18" customHeight="1" thickBot="1" x14ac:dyDescent="0.3">
      <c r="A8" s="3" t="s">
        <v>18</v>
      </c>
      <c r="B8" s="23">
        <v>5020107544.8337574</v>
      </c>
      <c r="C8" s="23">
        <v>244658031.7556476</v>
      </c>
      <c r="D8" s="23">
        <v>1207872301.8309851</v>
      </c>
      <c r="E8" s="23">
        <v>115448000.94555371</v>
      </c>
      <c r="F8" s="23">
        <v>350817120.32648313</v>
      </c>
      <c r="G8" s="23">
        <v>6938902999.6924286</v>
      </c>
    </row>
    <row r="9" spans="1:36" ht="18" customHeight="1" thickTop="1" x14ac:dyDescent="0.25"/>
    <row r="10" spans="1:36" ht="18" customHeight="1" x14ac:dyDescent="0.25"/>
    <row r="11" spans="1:36" ht="18" customHeight="1" x14ac:dyDescent="0.25">
      <c r="A11" s="6" t="s">
        <v>20</v>
      </c>
    </row>
    <row r="12" spans="1:36" ht="18" customHeight="1" x14ac:dyDescent="0.25">
      <c r="A12" s="2" t="s">
        <v>1</v>
      </c>
      <c r="B12" s="25">
        <v>585038799.08826494</v>
      </c>
      <c r="C12" s="25">
        <v>1125150295.4764659</v>
      </c>
      <c r="D12" s="25"/>
      <c r="E12" s="25">
        <v>458301149.21849293</v>
      </c>
      <c r="F12" s="25">
        <v>59707352.026586995</v>
      </c>
      <c r="G12" s="25">
        <f>SUM(B12:F12)</f>
        <v>2228197595.8098106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ht="18" customHeight="1" x14ac:dyDescent="0.25">
      <c r="A13" s="2" t="s">
        <v>2</v>
      </c>
      <c r="B13" s="14">
        <v>-469198571.99999994</v>
      </c>
      <c r="C13" s="14">
        <v>-968621236.31999993</v>
      </c>
      <c r="D13" s="14">
        <v>0</v>
      </c>
      <c r="E13" s="14">
        <v>-443433560.44000006</v>
      </c>
      <c r="F13" s="14">
        <v>-40749459.829999998</v>
      </c>
      <c r="G13" s="14">
        <f t="shared" ref="G13:G18" si="0">SUM(B13:F13)</f>
        <v>-1922002828.5899999</v>
      </c>
      <c r="H13" s="4"/>
      <c r="I13" s="11"/>
      <c r="J13" s="11"/>
      <c r="K13" s="11"/>
      <c r="L13" s="11"/>
      <c r="M13" s="11"/>
      <c r="N13" s="11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ht="18" customHeight="1" x14ac:dyDescent="0.25">
      <c r="A14" s="2" t="s">
        <v>17</v>
      </c>
      <c r="B14" s="14">
        <v>0</v>
      </c>
      <c r="C14" s="14">
        <v>-152375864.76901489</v>
      </c>
      <c r="D14" s="14">
        <f>-C14</f>
        <v>152375864.76901489</v>
      </c>
      <c r="E14" s="14">
        <v>0</v>
      </c>
      <c r="F14" s="14">
        <v>0</v>
      </c>
      <c r="G14" s="14">
        <f t="shared" si="0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ht="18" customHeight="1" x14ac:dyDescent="0.25">
      <c r="A15" s="2" t="s">
        <v>3</v>
      </c>
      <c r="B15" s="14">
        <v>-15397574.648636</v>
      </c>
      <c r="C15" s="14">
        <v>-5020131.135462</v>
      </c>
      <c r="D15" s="14">
        <v>0</v>
      </c>
      <c r="E15" s="14">
        <v>-2136328.341707</v>
      </c>
      <c r="F15" s="14">
        <v>-3268410.7241949998</v>
      </c>
      <c r="G15" s="14">
        <f t="shared" si="0"/>
        <v>-25822444.849999998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18" customHeight="1" x14ac:dyDescent="0.25">
      <c r="A16" s="2" t="s">
        <v>4</v>
      </c>
      <c r="B16" s="14">
        <v>10134015.550288396</v>
      </c>
      <c r="C16" s="14">
        <v>3016683.9743254278</v>
      </c>
      <c r="D16" s="14">
        <v>0</v>
      </c>
      <c r="E16" s="14">
        <v>339081.87427737366</v>
      </c>
      <c r="F16" s="14">
        <v>660144.90110880393</v>
      </c>
      <c r="G16" s="14">
        <f t="shared" si="0"/>
        <v>14149926.300000001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18" customHeight="1" x14ac:dyDescent="0.25">
      <c r="A17" s="2" t="s">
        <v>5</v>
      </c>
      <c r="B17" s="14">
        <v>-10113352.199510001</v>
      </c>
      <c r="C17" s="14">
        <v>-19543369.790944997</v>
      </c>
      <c r="D17" s="14">
        <v>0</v>
      </c>
      <c r="E17" s="14">
        <v>-8348396.5260819998</v>
      </c>
      <c r="F17" s="14">
        <v>-1042573.3734630001</v>
      </c>
      <c r="G17" s="14">
        <f t="shared" si="0"/>
        <v>-39047691.889999993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ht="18" customHeight="1" thickBot="1" x14ac:dyDescent="0.3">
      <c r="A18" s="2" t="s">
        <v>6</v>
      </c>
      <c r="B18" s="14">
        <v>2142850.5100000002</v>
      </c>
      <c r="C18" s="14">
        <v>0</v>
      </c>
      <c r="D18" s="14">
        <v>0</v>
      </c>
      <c r="E18" s="14">
        <v>0</v>
      </c>
      <c r="F18" s="14">
        <v>202133.58000000002</v>
      </c>
      <c r="G18" s="14">
        <f t="shared" si="0"/>
        <v>2344984.0900000003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18" customHeight="1" thickTop="1" x14ac:dyDescent="0.25">
      <c r="A19" s="3" t="s">
        <v>24</v>
      </c>
      <c r="B19" s="24">
        <f t="shared" ref="B19:G19" si="1">SUM(B8+B12,B13,B14,B15,B16,B17,B18)</f>
        <v>5122713711.1341648</v>
      </c>
      <c r="C19" s="24">
        <f t="shared" si="1"/>
        <v>227264409.19101721</v>
      </c>
      <c r="D19" s="24">
        <f t="shared" si="1"/>
        <v>1360248166.5999999</v>
      </c>
      <c r="E19" s="24">
        <f t="shared" si="1"/>
        <v>120169946.73053496</v>
      </c>
      <c r="F19" s="24">
        <f t="shared" si="1"/>
        <v>366326306.90652096</v>
      </c>
      <c r="G19" s="24">
        <f t="shared" si="1"/>
        <v>7196722540.5622387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18" customHeight="1" x14ac:dyDescent="0.25">
      <c r="B20" s="19"/>
      <c r="C20" s="19"/>
      <c r="D20" s="19"/>
      <c r="E20" s="19"/>
      <c r="F20" s="19"/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18" customHeight="1" x14ac:dyDescent="0.25">
      <c r="B21" s="19"/>
      <c r="C21" s="19"/>
      <c r="D21" s="19"/>
      <c r="E21" s="19"/>
      <c r="F21" s="19"/>
      <c r="G21" s="19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ht="18" customHeight="1" x14ac:dyDescent="0.25">
      <c r="A22" s="6" t="s">
        <v>21</v>
      </c>
      <c r="B22" s="19"/>
      <c r="C22" s="19"/>
      <c r="D22" s="19"/>
      <c r="E22" s="19"/>
      <c r="F22" s="19"/>
      <c r="G22" s="1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18" customHeight="1" x14ac:dyDescent="0.25">
      <c r="A23" s="2" t="s">
        <v>1</v>
      </c>
      <c r="B23" s="25">
        <v>598876358.79804611</v>
      </c>
      <c r="C23" s="25">
        <v>1149700519.4875131</v>
      </c>
      <c r="D23" s="14">
        <v>0</v>
      </c>
      <c r="E23" s="25">
        <v>452998719.576388</v>
      </c>
      <c r="F23" s="25">
        <v>61788791.548052996</v>
      </c>
      <c r="G23" s="25">
        <f>SUM(B23:F23)</f>
        <v>2263364389.4099998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18" customHeight="1" x14ac:dyDescent="0.25">
      <c r="A24" s="2" t="s">
        <v>2</v>
      </c>
      <c r="B24" s="14">
        <v>-538643467.85000002</v>
      </c>
      <c r="C24" s="14">
        <v>-922686397.04999995</v>
      </c>
      <c r="D24" s="14">
        <v>0</v>
      </c>
      <c r="E24" s="14">
        <v>-392335288.71999997</v>
      </c>
      <c r="F24" s="14">
        <v>-59030104.880000003</v>
      </c>
      <c r="G24" s="14">
        <f t="shared" ref="G24:G29" si="2">SUM(B24:F24)</f>
        <v>-1912695258.5000002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ht="18" customHeight="1" x14ac:dyDescent="0.25">
      <c r="A25" s="2" t="s">
        <v>17</v>
      </c>
      <c r="B25" s="14">
        <v>0</v>
      </c>
      <c r="C25" s="14">
        <v>-206849585</v>
      </c>
      <c r="D25" s="14">
        <v>206849585</v>
      </c>
      <c r="E25" s="14">
        <v>0</v>
      </c>
      <c r="F25" s="14">
        <v>0</v>
      </c>
      <c r="G25" s="14">
        <f t="shared" si="2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ht="18" customHeight="1" x14ac:dyDescent="0.25">
      <c r="A26" s="2" t="s">
        <v>3</v>
      </c>
      <c r="B26" s="14">
        <v>-17345027.338478193</v>
      </c>
      <c r="C26" s="14">
        <v>-6894156.9209288293</v>
      </c>
      <c r="D26" s="14">
        <v>0</v>
      </c>
      <c r="E26" s="14">
        <v>-6897338.4778922154</v>
      </c>
      <c r="F26" s="14">
        <v>-3648053.202700763</v>
      </c>
      <c r="G26" s="14">
        <f t="shared" si="2"/>
        <v>-34784575.939999998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18" customHeight="1" x14ac:dyDescent="0.25">
      <c r="A27" s="2" t="s">
        <v>4</v>
      </c>
      <c r="B27" s="14">
        <v>4246359.6210180903</v>
      </c>
      <c r="C27" s="14">
        <v>1312623.1638924787</v>
      </c>
      <c r="D27" s="14">
        <v>0</v>
      </c>
      <c r="E27" s="14">
        <v>94306.138677593248</v>
      </c>
      <c r="F27" s="14">
        <v>297415.83641184814</v>
      </c>
      <c r="G27" s="14">
        <f t="shared" si="2"/>
        <v>5950704.76000001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ht="18" customHeight="1" x14ac:dyDescent="0.25">
      <c r="A28" s="2" t="s">
        <v>5</v>
      </c>
      <c r="B28" s="14">
        <v>-1095716.511442</v>
      </c>
      <c r="C28" s="14">
        <v>-2096776.8844610001</v>
      </c>
      <c r="D28" s="14">
        <v>0</v>
      </c>
      <c r="E28" s="14">
        <v>-792079.28818899998</v>
      </c>
      <c r="F28" s="14">
        <v>-113095.64590799999</v>
      </c>
      <c r="G28" s="14">
        <f t="shared" si="2"/>
        <v>-4097668.33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ht="18" customHeight="1" thickBot="1" x14ac:dyDescent="0.3">
      <c r="A29" s="2" t="s">
        <v>6</v>
      </c>
      <c r="B29" s="14">
        <v>4238449.3238900006</v>
      </c>
      <c r="C29" s="14">
        <v>-1209226.0846449994</v>
      </c>
      <c r="D29" s="14">
        <v>0</v>
      </c>
      <c r="E29" s="14">
        <v>-510705.72220199974</v>
      </c>
      <c r="F29" s="14">
        <v>180851.26295700003</v>
      </c>
      <c r="G29" s="14">
        <f t="shared" si="2"/>
        <v>2699368.7800000017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8" customHeight="1" thickTop="1" x14ac:dyDescent="0.25">
      <c r="A30" s="3" t="s">
        <v>23</v>
      </c>
      <c r="B30" s="24">
        <f t="shared" ref="B30:G30" si="3">SUM(B19+B23,B24,B25,B26,B27,B28,B29)</f>
        <v>5172990667.1771984</v>
      </c>
      <c r="C30" s="24">
        <f t="shared" si="3"/>
        <v>238541409.90238792</v>
      </c>
      <c r="D30" s="24">
        <f>SUM(D19+D23,D24,D25,D26,D27,D28,D29)</f>
        <v>1567097751.5999999</v>
      </c>
      <c r="E30" s="24">
        <f t="shared" si="3"/>
        <v>172727560.23731732</v>
      </c>
      <c r="F30" s="24">
        <f t="shared" si="3"/>
        <v>365802111.82533407</v>
      </c>
      <c r="G30" s="24">
        <f t="shared" si="3"/>
        <v>7517159500.742239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18" customHeight="1" x14ac:dyDescent="0.25">
      <c r="B31" s="20"/>
      <c r="C31" s="20"/>
      <c r="D31" s="20"/>
      <c r="E31" s="20"/>
      <c r="F31" s="20"/>
      <c r="G31" s="20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ht="18" customHeight="1" x14ac:dyDescent="0.25">
      <c r="B32" s="20"/>
      <c r="C32" s="20"/>
      <c r="D32" s="20"/>
      <c r="E32" s="20"/>
      <c r="F32" s="20"/>
      <c r="G32" s="20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43" ht="18" customHeight="1" x14ac:dyDescent="0.25">
      <c r="A33" s="6" t="s">
        <v>22</v>
      </c>
      <c r="B33" s="19"/>
      <c r="C33" s="19"/>
      <c r="D33" s="19"/>
      <c r="E33" s="19"/>
      <c r="F33" s="19"/>
      <c r="G33" s="19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43" ht="18" customHeight="1" x14ac:dyDescent="0.25">
      <c r="A34" s="2" t="s">
        <v>1</v>
      </c>
      <c r="B34" s="25">
        <v>596352224.10664308</v>
      </c>
      <c r="C34" s="25">
        <v>1130139554.7048101</v>
      </c>
      <c r="D34" s="14">
        <v>0</v>
      </c>
      <c r="E34" s="25">
        <v>393742582.49924397</v>
      </c>
      <c r="F34" s="25">
        <v>60031808.099303015</v>
      </c>
      <c r="G34" s="25">
        <f>SUM(B34:F34)</f>
        <v>2180266169.4100003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43" ht="18" customHeight="1" x14ac:dyDescent="0.25">
      <c r="A35" s="2" t="s">
        <v>2</v>
      </c>
      <c r="B35" s="14">
        <v>-605358191.48876894</v>
      </c>
      <c r="C35" s="14">
        <v>-947397959.51412606</v>
      </c>
      <c r="D35" s="14">
        <v>0</v>
      </c>
      <c r="E35" s="14">
        <v>-397439230.14017999</v>
      </c>
      <c r="F35" s="14">
        <v>-43856332.056924999</v>
      </c>
      <c r="G35" s="14">
        <f t="shared" ref="G35:G40" si="4">SUM(B35:F35)</f>
        <v>-1994051713.2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43" ht="18" customHeight="1" x14ac:dyDescent="0.25">
      <c r="A36" s="1" t="s">
        <v>17</v>
      </c>
      <c r="B36" s="14">
        <v>0</v>
      </c>
      <c r="C36" s="14">
        <v>-177881243.38999999</v>
      </c>
      <c r="D36" s="14">
        <v>177881243.38999999</v>
      </c>
      <c r="E36" s="14">
        <v>0</v>
      </c>
      <c r="F36" s="14">
        <v>0</v>
      </c>
      <c r="G36" s="14">
        <f t="shared" si="4"/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43" ht="18" customHeight="1" x14ac:dyDescent="0.25">
      <c r="A37" s="2" t="s">
        <v>3</v>
      </c>
      <c r="B37" s="14">
        <v>-16278529.056260001</v>
      </c>
      <c r="C37" s="14">
        <v>-5260869.0141700003</v>
      </c>
      <c r="D37" s="14">
        <v>0</v>
      </c>
      <c r="E37" s="14">
        <v>-4232479.2552450001</v>
      </c>
      <c r="F37" s="14">
        <v>-2800115.5843250002</v>
      </c>
      <c r="G37" s="14">
        <f t="shared" si="4"/>
        <v>-28571992.910000004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43" ht="18" customHeight="1" x14ac:dyDescent="0.25">
      <c r="A38" s="2" t="s">
        <v>4</v>
      </c>
      <c r="B38" s="14">
        <v>10909374.491727633</v>
      </c>
      <c r="C38" s="14">
        <v>3334427.9107791553</v>
      </c>
      <c r="D38" s="14">
        <v>0</v>
      </c>
      <c r="E38" s="14">
        <v>230648.87677053636</v>
      </c>
      <c r="F38" s="14">
        <v>780961.41872265481</v>
      </c>
      <c r="G38" s="14">
        <f t="shared" si="4"/>
        <v>15255412.69799998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5"/>
      <c r="AL38" s="5"/>
      <c r="AM38" s="5"/>
      <c r="AN38" s="5"/>
      <c r="AO38" s="5"/>
      <c r="AP38" s="5"/>
      <c r="AQ38" s="5"/>
    </row>
    <row r="39" spans="1:43" ht="18" customHeight="1" x14ac:dyDescent="0.25">
      <c r="A39" s="2" t="s">
        <v>5</v>
      </c>
      <c r="B39" s="14">
        <v>-1158688.0595869999</v>
      </c>
      <c r="C39" s="14">
        <v>-2185050.3414980001</v>
      </c>
      <c r="D39" s="14">
        <v>0</v>
      </c>
      <c r="E39" s="14">
        <v>-728629.28213999991</v>
      </c>
      <c r="F39" s="14">
        <v>-115156.926775</v>
      </c>
      <c r="G39" s="14">
        <f t="shared" si="4"/>
        <v>-4187524.61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43" ht="18" customHeight="1" thickBot="1" x14ac:dyDescent="0.3">
      <c r="A40" s="2" t="s">
        <v>6</v>
      </c>
      <c r="B40" s="14">
        <v>3888792.23</v>
      </c>
      <c r="C40" s="14">
        <v>0</v>
      </c>
      <c r="D40" s="14">
        <v>0</v>
      </c>
      <c r="E40" s="14">
        <v>0</v>
      </c>
      <c r="F40" s="14">
        <v>72745.19</v>
      </c>
      <c r="G40" s="14">
        <f t="shared" si="4"/>
        <v>3961537.42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43" ht="18" customHeight="1" thickTop="1" x14ac:dyDescent="0.25">
      <c r="A41" s="3" t="s">
        <v>27</v>
      </c>
      <c r="B41" s="24">
        <f>SUM(B30+B34,B35,B36,B37,B38,B39,B40)</f>
        <v>5161345649.4009533</v>
      </c>
      <c r="C41" s="24">
        <f t="shared" ref="C41:G41" si="5">SUM(C30+C34,C35,C36,C37,C38,C39,C40)</f>
        <v>239290270.25818312</v>
      </c>
      <c r="D41" s="24">
        <f>SUM(D30+D34,D35,D36,D37,D38,D39,D40)</f>
        <v>1744978994.9899998</v>
      </c>
      <c r="E41" s="24">
        <f t="shared" si="5"/>
        <v>164300452.93576685</v>
      </c>
      <c r="F41" s="24">
        <f t="shared" si="5"/>
        <v>379916021.96533471</v>
      </c>
      <c r="G41" s="24">
        <f t="shared" si="5"/>
        <v>7689831389.5502396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43" ht="18" customHeight="1" x14ac:dyDescent="0.25">
      <c r="A42" s="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43" ht="18" customHeight="1" x14ac:dyDescent="0.25">
      <c r="B43" s="19"/>
      <c r="C43" s="19"/>
      <c r="D43" s="19"/>
      <c r="E43" s="19"/>
      <c r="F43" s="19"/>
      <c r="G43" s="19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43" ht="18" customHeight="1" x14ac:dyDescent="0.25">
      <c r="A44" s="6" t="s">
        <v>25</v>
      </c>
      <c r="B44" s="19"/>
      <c r="C44" s="19"/>
      <c r="D44" s="19"/>
      <c r="E44" s="19"/>
      <c r="F44" s="19"/>
      <c r="G44" s="1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43" ht="18" customHeight="1" x14ac:dyDescent="0.25">
      <c r="A45" s="2" t="s">
        <v>1</v>
      </c>
      <c r="B45" s="25">
        <v>589804430.42020798</v>
      </c>
      <c r="C45" s="25">
        <v>1110154146.0311961</v>
      </c>
      <c r="D45" s="14">
        <v>0</v>
      </c>
      <c r="E45" s="25">
        <v>375287297.23830605</v>
      </c>
      <c r="F45" s="25">
        <v>59417293.790290006</v>
      </c>
      <c r="G45" s="25">
        <f>SUM(B45:F45)</f>
        <v>2134663167.4800003</v>
      </c>
      <c r="H45" s="4"/>
      <c r="I45" s="26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43" ht="18" customHeight="1" x14ac:dyDescent="0.25">
      <c r="A46" s="2" t="s">
        <v>2</v>
      </c>
      <c r="B46" s="14">
        <v>-676563779.13589799</v>
      </c>
      <c r="C46" s="14">
        <v>-922950823.47985601</v>
      </c>
      <c r="D46" s="14">
        <v>0</v>
      </c>
      <c r="E46" s="14">
        <v>-429040849.72320598</v>
      </c>
      <c r="F46" s="14">
        <v>-39970463.781039998</v>
      </c>
      <c r="G46" s="14">
        <f t="shared" ref="G46:G51" si="6">SUM(B46:F46)</f>
        <v>-2068525916.1200001</v>
      </c>
      <c r="H46" s="4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43" ht="18" customHeight="1" x14ac:dyDescent="0.25">
      <c r="A47" s="1" t="s">
        <v>17</v>
      </c>
      <c r="B47" s="14">
        <v>0</v>
      </c>
      <c r="C47" s="14">
        <v>-203435768.18000001</v>
      </c>
      <c r="D47" s="14">
        <v>203435768.18000001</v>
      </c>
      <c r="E47" s="14">
        <v>0</v>
      </c>
      <c r="F47" s="14">
        <v>0</v>
      </c>
      <c r="G47" s="14">
        <f t="shared" si="6"/>
        <v>0</v>
      </c>
      <c r="H47" s="4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43" ht="18" customHeight="1" x14ac:dyDescent="0.25">
      <c r="A48" s="2" t="s">
        <v>3</v>
      </c>
      <c r="B48" s="14">
        <v>-16694168.457777999</v>
      </c>
      <c r="C48" s="14">
        <v>-5544717.8655939996</v>
      </c>
      <c r="D48" s="14">
        <v>0</v>
      </c>
      <c r="E48" s="14">
        <v>-3380426.4595229994</v>
      </c>
      <c r="F48" s="14">
        <v>-2572498.2371049998</v>
      </c>
      <c r="G48" s="14">
        <f t="shared" si="6"/>
        <v>-28191811.02</v>
      </c>
      <c r="H48" s="4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ht="18" customHeight="1" x14ac:dyDescent="0.25">
      <c r="A49" s="2" t="s">
        <v>4</v>
      </c>
      <c r="B49" s="14">
        <v>4201541.4972831719</v>
      </c>
      <c r="C49" s="14">
        <v>1437699.894505329</v>
      </c>
      <c r="D49" s="14">
        <v>0</v>
      </c>
      <c r="E49" s="14">
        <v>128950.27973179639</v>
      </c>
      <c r="F49" s="14">
        <v>298136.37347969587</v>
      </c>
      <c r="G49" s="14">
        <f t="shared" si="6"/>
        <v>6066328.0449999934</v>
      </c>
      <c r="H49" s="4"/>
      <c r="I49" s="12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ht="18" customHeight="1" x14ac:dyDescent="0.25">
      <c r="A50" s="2" t="s">
        <v>5</v>
      </c>
      <c r="B50" s="14">
        <v>-671561.09194900002</v>
      </c>
      <c r="C50" s="14">
        <v>-1262855.917928</v>
      </c>
      <c r="D50" s="14">
        <v>0</v>
      </c>
      <c r="E50" s="14">
        <v>-429789.36960299994</v>
      </c>
      <c r="F50" s="14">
        <v>-68104.710519999993</v>
      </c>
      <c r="G50" s="14">
        <f t="shared" si="6"/>
        <v>-2432311.0900000003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ht="18" customHeight="1" thickBot="1" x14ac:dyDescent="0.3">
      <c r="A51" s="2" t="s">
        <v>6</v>
      </c>
      <c r="B51" s="14">
        <v>4674813.04</v>
      </c>
      <c r="C51" s="14">
        <v>0</v>
      </c>
      <c r="D51" s="14">
        <v>0</v>
      </c>
      <c r="E51" s="14">
        <v>0</v>
      </c>
      <c r="F51" s="14">
        <v>151686.18</v>
      </c>
      <c r="G51" s="14">
        <f t="shared" si="6"/>
        <v>4826499.22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ht="18" customHeight="1" thickTop="1" x14ac:dyDescent="0.25">
      <c r="A52" s="3" t="s">
        <v>19</v>
      </c>
      <c r="B52" s="24">
        <f>SUM(B41+B45,B46,B47,B48,B49,B50,B51)</f>
        <v>5066096925.6728191</v>
      </c>
      <c r="C52" s="24">
        <f t="shared" ref="C52:G52" si="7">SUM(C41+C45,C46,C47,C48,C49,C50,C51)</f>
        <v>217687950.74050641</v>
      </c>
      <c r="D52" s="24">
        <f t="shared" si="7"/>
        <v>1948414763.1699998</v>
      </c>
      <c r="E52" s="24">
        <f t="shared" si="7"/>
        <v>106865634.90147269</v>
      </c>
      <c r="F52" s="24">
        <f t="shared" si="7"/>
        <v>397172071.58043939</v>
      </c>
      <c r="G52" s="24">
        <f t="shared" si="7"/>
        <v>7736237346.065239</v>
      </c>
      <c r="H52" s="10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ht="18" customHeight="1" x14ac:dyDescent="0.25">
      <c r="A53" s="3"/>
      <c r="B53" s="21"/>
      <c r="C53" s="21"/>
      <c r="D53" s="21"/>
      <c r="E53" s="21"/>
      <c r="F53" s="21"/>
      <c r="G53" s="21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ht="18" customHeight="1" x14ac:dyDescent="0.25">
      <c r="B54" s="19"/>
      <c r="C54" s="19"/>
      <c r="D54" s="19"/>
      <c r="E54" s="19"/>
      <c r="F54" s="19"/>
      <c r="G54" s="19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ht="18" customHeight="1" x14ac:dyDescent="0.25">
      <c r="A55" s="6" t="s">
        <v>26</v>
      </c>
      <c r="B55" s="19"/>
      <c r="C55" s="19"/>
      <c r="D55" s="19"/>
      <c r="E55" s="19"/>
      <c r="F55" s="19"/>
      <c r="G55" s="19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ht="18" customHeight="1" x14ac:dyDescent="0.25">
      <c r="A56" s="2" t="s">
        <v>1</v>
      </c>
      <c r="B56" s="25">
        <f>SUM(B12,B23,B34,B45)</f>
        <v>2370071812.4131622</v>
      </c>
      <c r="C56" s="25">
        <f>SUM(C12,C23,C34,C45)</f>
        <v>4515144515.6999855</v>
      </c>
      <c r="D56" s="14">
        <v>0</v>
      </c>
      <c r="E56" s="25">
        <f>SUM(E12,E23,E34,E45)</f>
        <v>1680329748.5324309</v>
      </c>
      <c r="F56" s="25">
        <f>SUM(F12,F23,F34,F45)</f>
        <v>240945245.46423301</v>
      </c>
      <c r="G56" s="25">
        <f>SUM(B56:F56)</f>
        <v>8806491322.1098118</v>
      </c>
      <c r="H56" s="4"/>
      <c r="I56" s="12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ht="18" customHeight="1" x14ac:dyDescent="0.25">
      <c r="A57" s="2" t="s">
        <v>2</v>
      </c>
      <c r="B57" s="14">
        <f t="shared" ref="B57:B62" si="8">SUM(B13,B24,B35,B46)</f>
        <v>-2289764010.4746671</v>
      </c>
      <c r="C57" s="14">
        <f t="shared" ref="C57:F57" si="9">SUM(C13,C24,C35,C46)</f>
        <v>-3761656416.3639817</v>
      </c>
      <c r="D57" s="14">
        <f t="shared" si="9"/>
        <v>0</v>
      </c>
      <c r="E57" s="14">
        <f t="shared" si="9"/>
        <v>-1662248929.023386</v>
      </c>
      <c r="F57" s="14">
        <f t="shared" si="9"/>
        <v>-183606360.54796499</v>
      </c>
      <c r="G57" s="14">
        <f t="shared" ref="G57:G62" si="10">SUM(B57:F57)</f>
        <v>-7897275716.4099998</v>
      </c>
      <c r="H57" s="4"/>
      <c r="I57" s="12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ht="18" customHeight="1" x14ac:dyDescent="0.25">
      <c r="A58" s="1" t="s">
        <v>17</v>
      </c>
      <c r="B58" s="14">
        <f t="shared" si="8"/>
        <v>0</v>
      </c>
      <c r="C58" s="14">
        <f t="shared" ref="C58:F58" si="11">SUM(C14,C25,C36,C47)</f>
        <v>-740542461.33901501</v>
      </c>
      <c r="D58" s="14">
        <f t="shared" si="11"/>
        <v>740542461.33901501</v>
      </c>
      <c r="E58" s="14">
        <f t="shared" si="11"/>
        <v>0</v>
      </c>
      <c r="F58" s="14">
        <f t="shared" si="11"/>
        <v>0</v>
      </c>
      <c r="G58" s="14">
        <f t="shared" si="10"/>
        <v>0</v>
      </c>
      <c r="H58" s="11"/>
      <c r="I58" s="12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ht="18" customHeight="1" x14ac:dyDescent="0.25">
      <c r="A59" s="2" t="s">
        <v>3</v>
      </c>
      <c r="B59" s="14">
        <f t="shared" si="8"/>
        <v>-65715299.501152195</v>
      </c>
      <c r="C59" s="14">
        <f t="shared" ref="C59:F59" si="12">SUM(C15,C26,C37,C48)</f>
        <v>-22719874.936154827</v>
      </c>
      <c r="D59" s="14">
        <f t="shared" si="12"/>
        <v>0</v>
      </c>
      <c r="E59" s="14">
        <f t="shared" si="12"/>
        <v>-16646572.534367215</v>
      </c>
      <c r="F59" s="14">
        <f t="shared" si="12"/>
        <v>-12289077.748325761</v>
      </c>
      <c r="G59" s="14">
        <f t="shared" si="10"/>
        <v>-117370824.72000001</v>
      </c>
      <c r="H59" s="11"/>
      <c r="I59" s="12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ht="18" customHeight="1" x14ac:dyDescent="0.25">
      <c r="A60" s="2" t="s">
        <v>4</v>
      </c>
      <c r="B60" s="14">
        <f t="shared" si="8"/>
        <v>29491291.160317291</v>
      </c>
      <c r="C60" s="14">
        <f t="shared" ref="C60:D62" si="13">SUM(C16,C27,C38,C49)</f>
        <v>9101434.9435023908</v>
      </c>
      <c r="D60" s="14">
        <f t="shared" si="13"/>
        <v>0</v>
      </c>
      <c r="E60" s="14">
        <f t="shared" ref="E60:F62" si="14">SUM(E16,E27,E38,E49)</f>
        <v>792987.16945729963</v>
      </c>
      <c r="F60" s="14">
        <f t="shared" si="14"/>
        <v>2036658.529723003</v>
      </c>
      <c r="G60" s="14">
        <f t="shared" si="10"/>
        <v>41422371.802999988</v>
      </c>
      <c r="H60" s="11"/>
      <c r="I60" s="12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ht="18" customHeight="1" x14ac:dyDescent="0.25">
      <c r="A61" s="2" t="s">
        <v>5</v>
      </c>
      <c r="B61" s="14">
        <f t="shared" si="8"/>
        <v>-13039317.862488002</v>
      </c>
      <c r="C61" s="14">
        <f t="shared" si="13"/>
        <v>-25088052.934831996</v>
      </c>
      <c r="D61" s="14">
        <f t="shared" si="13"/>
        <v>0</v>
      </c>
      <c r="E61" s="14">
        <f t="shared" si="14"/>
        <v>-10298894.466014</v>
      </c>
      <c r="F61" s="14">
        <f t="shared" si="14"/>
        <v>-1338930.6566660001</v>
      </c>
      <c r="G61" s="14">
        <f t="shared" si="10"/>
        <v>-49765195.919999994</v>
      </c>
      <c r="H61" s="11"/>
      <c r="I61" s="12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ht="18" customHeight="1" thickBot="1" x14ac:dyDescent="0.3">
      <c r="A62" s="2" t="s">
        <v>6</v>
      </c>
      <c r="B62" s="14">
        <f t="shared" si="8"/>
        <v>14944905.103890002</v>
      </c>
      <c r="C62" s="14">
        <f t="shared" si="13"/>
        <v>-1209226.0846449994</v>
      </c>
      <c r="D62" s="14">
        <f t="shared" si="13"/>
        <v>0</v>
      </c>
      <c r="E62" s="14">
        <f t="shared" si="14"/>
        <v>-510705.72220199974</v>
      </c>
      <c r="F62" s="14">
        <f t="shared" si="14"/>
        <v>607416.21295700001</v>
      </c>
      <c r="G62" s="14">
        <f t="shared" si="10"/>
        <v>13832389.510000004</v>
      </c>
      <c r="H62" s="11"/>
      <c r="I62" s="12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ht="18" customHeight="1" thickTop="1" x14ac:dyDescent="0.25">
      <c r="A63" s="8" t="s">
        <v>8</v>
      </c>
      <c r="B63" s="24">
        <f t="shared" ref="B63:G63" si="15">SUM(B56,B57,B58,B59,B60,B61,B62,B8)</f>
        <v>5066096925.6728201</v>
      </c>
      <c r="C63" s="24">
        <f t="shared" si="15"/>
        <v>217687950.74050695</v>
      </c>
      <c r="D63" s="24">
        <f t="shared" si="15"/>
        <v>1948414763.1700001</v>
      </c>
      <c r="E63" s="24">
        <f t="shared" si="15"/>
        <v>106865634.90147267</v>
      </c>
      <c r="F63" s="24">
        <f t="shared" si="15"/>
        <v>397172071.58043939</v>
      </c>
      <c r="G63" s="24">
        <f t="shared" si="15"/>
        <v>7736237346.0652409</v>
      </c>
      <c r="H63" s="4"/>
      <c r="I63" s="12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25">
      <c r="B64" s="21"/>
      <c r="C64" s="21"/>
      <c r="D64" s="21"/>
      <c r="E64" s="21"/>
      <c r="F64" s="21"/>
      <c r="G64" s="21"/>
      <c r="H64" s="12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hidden="1" x14ac:dyDescent="0.25">
      <c r="A65" s="9" t="s">
        <v>15</v>
      </c>
      <c r="B65" s="22">
        <f>SUM(B57)/$G57</f>
        <v>0.28994353150374297</v>
      </c>
      <c r="C65" s="22">
        <f>SUM(C57)/$G57</f>
        <v>0.47632329824163494</v>
      </c>
      <c r="D65" s="22">
        <f>SUM(D57)/$G57</f>
        <v>0</v>
      </c>
      <c r="E65" s="22">
        <f>SUM(E57)/$G57</f>
        <v>0.21048384135422121</v>
      </c>
      <c r="F65" s="22">
        <f>SUM(F57)/$G57</f>
        <v>2.3249328900400868E-2</v>
      </c>
      <c r="G65" s="22">
        <f>SUM(B65:F65)</f>
        <v>0.99999999999999989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9" spans="1:36" x14ac:dyDescent="0.25">
      <c r="H69" s="13"/>
    </row>
  </sheetData>
  <mergeCells count="3">
    <mergeCell ref="A3:G3"/>
    <mergeCell ref="A2:G2"/>
    <mergeCell ref="A1:G1"/>
  </mergeCells>
  <phoneticPr fontId="0" type="noConversion"/>
  <pageMargins left="1" right="1" top="1.25" bottom="1.25" header="0.5" footer="0.5"/>
  <pageSetup scale="52" orientation="portrait" r:id="rId1"/>
  <headerFooter alignWithMargins="0">
    <oddHeader>&amp;R&amp;"Times New Roman,Bold"&amp;12Appendix MO3
 2Q2015
Page &amp;P of &amp;N</oddHeader>
    <oddFooter>&amp;LUSAC&amp;CUnaudited&amp;RJanuary 30, 2015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2b86cd-f024-403d-a7f3-8158e59dc517"/>
    <nebf1bf0a4124110b3bb9e9ccf5bc7a8 xmlns="f92b86cd-f024-403d-a7f3-8158e59dc517">
      <Terms xmlns="http://schemas.microsoft.com/office/infopath/2007/PartnerControls"/>
    </nebf1bf0a4124110b3bb9e9ccf5bc7a8>
    <od22e96534ea403088646b49880402d5 xmlns="f92b86cd-f024-403d-a7f3-8158e59dc517">
      <Terms xmlns="http://schemas.microsoft.com/office/infopath/2007/PartnerControls"/>
    </od22e96534ea403088646b49880402d5>
  </documentManagement>
</p:properties>
</file>

<file path=customXml/item2.xml><?xml version="1.0" encoding="utf-8"?>
<?mso-contentType ?>
<SharedContentType xmlns="Microsoft.SharePoint.Taxonomy.ContentTypeSync" SourceId="301050ec-8736-4c7a-a18b-4ae609820d17" ContentTypeId="0x01010059544DE8A099024EA5978167BB0E19A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-USAC" ma:contentTypeID="0x01010059544DE8A099024EA5978167BB0E19A20068643555DE451042A82B8B324160C15500C7B8459E09DE8342A3F40E26F27049DD" ma:contentTypeVersion="12" ma:contentTypeDescription="Editable content type that inherits the USAC Document 2007 fixed content type." ma:contentTypeScope="" ma:versionID="c508568dd741901f937011e595994e5a">
  <xsd:schema xmlns:xsd="http://www.w3.org/2001/XMLSchema" xmlns:xs="http://www.w3.org/2001/XMLSchema" xmlns:p="http://schemas.microsoft.com/office/2006/metadata/properties" xmlns:ns2="f92b86cd-f024-403d-a7f3-8158e59dc517" targetNamespace="http://schemas.microsoft.com/office/2006/metadata/properties" ma:root="true" ma:fieldsID="825bcb6546523d4d0180f18365159155" ns2:_="">
    <xsd:import namespace="f92b86cd-f024-403d-a7f3-8158e59dc517"/>
    <xsd:element name="properties">
      <xsd:complexType>
        <xsd:sequence>
          <xsd:element name="documentManagement">
            <xsd:complexType>
              <xsd:all>
                <xsd:element ref="ns2:od22e96534ea403088646b49880402d5" minOccurs="0"/>
                <xsd:element ref="ns2:TaxCatchAll" minOccurs="0"/>
                <xsd:element ref="ns2:TaxCatchAllLabel" minOccurs="0"/>
                <xsd:element ref="ns2:nebf1bf0a4124110b3bb9e9ccf5bc7a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b86cd-f024-403d-a7f3-8158e59dc517" elementFormDefault="qualified">
    <xsd:import namespace="http://schemas.microsoft.com/office/2006/documentManagement/types"/>
    <xsd:import namespace="http://schemas.microsoft.com/office/infopath/2007/PartnerControls"/>
    <xsd:element name="od22e96534ea403088646b49880402d5" ma:index="8" nillable="true" ma:taxonomy="true" ma:internalName="od22e96534ea403088646b49880402d5" ma:taxonomyFieldName="USAC_x0020_Department" ma:displayName="USAC Department" ma:default="" ma:fieldId="{8d22e965-34ea-4030-8864-6b49880402d5}" ma:sspId="301050ec-8736-4c7a-a18b-4ae609820d17" ma:termSetId="1a39358d-9c35-4af2-866e-fb90de84dc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44bec5a-db3f-4d25-a9c2-476c30bff621}" ma:internalName="TaxCatchAll" ma:showField="CatchAllData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4bec5a-db3f-4d25-a9c2-476c30bff621}" ma:internalName="TaxCatchAllLabel" ma:readOnly="true" ma:showField="CatchAllDataLabel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ebf1bf0a4124110b3bb9e9ccf5bc7a8" ma:index="12" nillable="true" ma:taxonomy="true" ma:internalName="nebf1bf0a4124110b3bb9e9ccf5bc7a8" ma:taxonomyFieldName="USAC_x0020_Tag" ma:displayName="USAC Tag" ma:default="" ma:fieldId="{7ebf1bf0-a412-4110-b3bb-9e9ccf5bc7a8}" ma:sspId="301050ec-8736-4c7a-a18b-4ae609820d17" ma:termSetId="bd38a192-5301-4b85-975a-932a55864f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B7A8087-09BB-49D1-BDC3-BA2501F8E24E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f92b86cd-f024-403d-a7f3-8158e59dc51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E634ED5-7739-4CD6-9846-D94FB4B18CC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13ED71C-A420-47C3-A34D-5407275A0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b86cd-f024-403d-a7f3-8158e59dc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D4FED1-D3BE-4583-AD15-20C4E42FCEA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DE935FE-B66E-4EE3-A886-05D7A1D1FE7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 2014 Cash Balance</vt:lpstr>
      <vt:lpstr>'M03 2014 Cash Balance'!Print_Area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Monica Jarvis</cp:lastModifiedBy>
  <cp:lastPrinted>2015-01-30T15:50:15Z</cp:lastPrinted>
  <dcterms:created xsi:type="dcterms:W3CDTF">2000-01-17T20:10:05Z</dcterms:created>
  <dcterms:modified xsi:type="dcterms:W3CDTF">2015-01-30T15:50:35Z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0x01010059544DE8A099024EA5978167BB0E19A20068643555DE451042A82B8B324160C15500C7B8459E09DE8342A3F40E26F27049DD</vt:lpwstr>
  </property>
  <property fmtid="{D5CDD505-2E9C-101B-9397-08002B2CF9AE}" pid="3" name="ContentType">
    <vt:lpwstr>Excel Doc</vt:lpwstr>
  </property>
  <property fmtid="{D5CDD505-2E9C-101B-9397-08002B2CF9AE}" pid="4" name="Order">
    <vt:r8>103100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Share">
    <vt:bool>false</vt:bool>
  </property>
  <property fmtid="{D5CDD505-2E9C-101B-9397-08002B2CF9AE}" pid="8" name="TemplateUrl">
    <vt:lpwstr/>
  </property>
  <property fmtid="{D5CDD505-2E9C-101B-9397-08002B2CF9AE}" pid="9" name="Dept_Hidden">
    <vt:lpwstr>Finance</vt:lpwstr>
  </property>
  <property fmtid="{D5CDD505-2E9C-101B-9397-08002B2CF9AE}" pid="10" name="Sticky">
    <vt:bool>false</vt:bool>
  </property>
  <property fmtid="{D5CDD505-2E9C-101B-9397-08002B2CF9AE}" pid="11" name="USAC_x0020_Tag">
    <vt:lpwstr/>
  </property>
  <property fmtid="{D5CDD505-2E9C-101B-9397-08002B2CF9AE}" pid="12" name="USAC_x0020_Department">
    <vt:lpwstr/>
  </property>
  <property fmtid="{D5CDD505-2E9C-101B-9397-08002B2CF9AE}" pid="13" name="USAC Department">
    <vt:lpwstr/>
  </property>
  <property fmtid="{D5CDD505-2E9C-101B-9397-08002B2CF9AE}" pid="14" name="USAC Tag">
    <vt:lpwstr/>
  </property>
</Properties>
</file>