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7\4Q2017\Appendices-Draft\"/>
    </mc:Choice>
  </mc:AlternateContent>
  <bookViews>
    <workbookView xWindow="0" yWindow="180" windowWidth="17280" windowHeight="8412" tabRatio="867"/>
  </bookViews>
  <sheets>
    <sheet name="HC16 Budget Control Demand Calc" sheetId="11" r:id="rId1"/>
  </sheets>
  <calcPr calcId="152511"/>
</workbook>
</file>

<file path=xl/calcChain.xml><?xml version="1.0" encoding="utf-8"?>
<calcChain xmlns="http://schemas.openxmlformats.org/spreadsheetml/2006/main">
  <c r="B23" i="11" l="1"/>
  <c r="B24" i="11"/>
  <c r="B17" i="11"/>
  <c r="B14" i="11"/>
  <c r="B16" i="11" s="1"/>
  <c r="B18" i="11" l="1"/>
  <c r="B7" i="11" l="1"/>
</calcChain>
</file>

<file path=xl/sharedStrings.xml><?xml version="1.0" encoding="utf-8"?>
<sst xmlns="http://schemas.openxmlformats.org/spreadsheetml/2006/main" count="30" uniqueCount="27">
  <si>
    <t>SNA</t>
  </si>
  <si>
    <t>SVS</t>
  </si>
  <si>
    <t>CAF ICC</t>
  </si>
  <si>
    <t>Total Demand</t>
  </si>
  <si>
    <t>Subtotal</t>
  </si>
  <si>
    <t>HCLS (plus SNA and SVS)</t>
  </si>
  <si>
    <t>Mechanism</t>
  </si>
  <si>
    <t>Per Line Adjustment</t>
  </si>
  <si>
    <t>CAF-ICC</t>
  </si>
  <si>
    <t>Budget Adjustment Factor</t>
  </si>
  <si>
    <t xml:space="preserve">Forecasted HCLS and CAF BLS Amount </t>
  </si>
  <si>
    <t>CAF BLS  (plus True Up)</t>
  </si>
  <si>
    <t>Budget for HCLS and CAF BLS RoR Support Mechanisms</t>
  </si>
  <si>
    <t>Pro Rata Factor</t>
  </si>
  <si>
    <t>HCL</t>
  </si>
  <si>
    <t>CAF BLS</t>
  </si>
  <si>
    <t>Calculate Total Demand 2017-2018</t>
  </si>
  <si>
    <t xml:space="preserve">ACAM </t>
  </si>
  <si>
    <t>AK Plan</t>
  </si>
  <si>
    <t xml:space="preserve">Except Total Demand cannot exceed $2.0 billion </t>
  </si>
  <si>
    <t>Subtract CAF-ICC, ACAM, and AK Plan</t>
  </si>
  <si>
    <t>Monthly</t>
  </si>
  <si>
    <t>Adjusted to budget</t>
  </si>
  <si>
    <t>Forecasted HCLS (plus SNA and SVS)</t>
  </si>
  <si>
    <t>*Budget for HCLS RoR Support Mechanisms</t>
  </si>
  <si>
    <t>*NOTE: The 2017/2018 access year budget is calculated in the "Demand Calc" tab at http://www.usac.org/_res/documents/hc/xls/budget-analysis/2017-2018-Budget-Analysis.xlsx.  The budget for HCLS for 2017/2018 access year is $502.614 million.</t>
  </si>
  <si>
    <t xml:space="preserve"> Calculate Quarterly HCLS (plus SNA and SVS)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</si>
</sst>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0.0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38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3" fillId="8" borderId="9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</cellStyleXfs>
  <cellXfs count="38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Continuous"/>
    </xf>
    <xf numFmtId="0" fontId="53" fillId="0" borderId="0" xfId="0" applyFont="1"/>
    <xf numFmtId="0" fontId="52" fillId="0" borderId="23" xfId="0" applyFont="1" applyFill="1" applyBorder="1" applyAlignment="1">
      <alignment horizontal="center" vertical="center"/>
    </xf>
    <xf numFmtId="164" fontId="52" fillId="0" borderId="24" xfId="1" applyNumberFormat="1" applyFont="1" applyFill="1" applyBorder="1" applyAlignment="1">
      <alignment horizontal="center" vertical="center" wrapText="1"/>
    </xf>
    <xf numFmtId="164" fontId="52" fillId="0" borderId="27" xfId="1" applyNumberFormat="1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/>
    </xf>
    <xf numFmtId="44" fontId="53" fillId="0" borderId="25" xfId="1" applyNumberFormat="1" applyFont="1" applyBorder="1"/>
    <xf numFmtId="166" fontId="53" fillId="0" borderId="28" xfId="0" applyNumberFormat="1" applyFont="1" applyBorder="1"/>
    <xf numFmtId="0" fontId="53" fillId="0" borderId="26" xfId="0" applyFont="1" applyBorder="1" applyAlignment="1">
      <alignment horizontal="center"/>
    </xf>
    <xf numFmtId="44" fontId="53" fillId="0" borderId="1" xfId="1" applyNumberFormat="1" applyFont="1" applyBorder="1"/>
    <xf numFmtId="166" fontId="53" fillId="0" borderId="29" xfId="0" applyNumberFormat="1" applyFont="1" applyBorder="1"/>
    <xf numFmtId="0" fontId="53" fillId="0" borderId="26" xfId="0" applyFont="1" applyFill="1" applyBorder="1" applyAlignment="1">
      <alignment horizontal="center"/>
    </xf>
    <xf numFmtId="0" fontId="53" fillId="0" borderId="30" xfId="0" applyFont="1" applyFill="1" applyBorder="1" applyAlignment="1">
      <alignment horizontal="center"/>
    </xf>
    <xf numFmtId="44" fontId="53" fillId="0" borderId="31" xfId="1" applyNumberFormat="1" applyFont="1" applyBorder="1"/>
    <xf numFmtId="166" fontId="53" fillId="0" borderId="32" xfId="0" applyNumberFormat="1" applyFont="1" applyBorder="1"/>
    <xf numFmtId="164" fontId="0" fillId="0" borderId="20" xfId="0" quotePrefix="1" applyNumberFormat="1" applyBorder="1"/>
    <xf numFmtId="164" fontId="0" fillId="0" borderId="20" xfId="1" applyNumberFormat="1" applyFont="1" applyBorder="1"/>
    <xf numFmtId="165" fontId="0" fillId="0" borderId="21" xfId="35383" applyNumberFormat="1" applyFont="1" applyBorder="1"/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7" xfId="0" applyFont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5" xfId="0" applyBorder="1" applyAlignment="1">
      <alignment horizontal="centerContinuous"/>
    </xf>
    <xf numFmtId="164" fontId="0" fillId="0" borderId="37" xfId="0" applyNumberFormat="1" applyBorder="1" applyAlignment="1">
      <alignment horizontal="right"/>
    </xf>
    <xf numFmtId="0" fontId="0" fillId="0" borderId="0" xfId="0" applyAlignment="1"/>
    <xf numFmtId="164" fontId="0" fillId="0" borderId="36" xfId="0" quotePrefix="1" applyNumberFormat="1" applyBorder="1"/>
    <xf numFmtId="164" fontId="0" fillId="0" borderId="37" xfId="1" applyNumberFormat="1" applyFont="1" applyBorder="1"/>
    <xf numFmtId="164" fontId="0" fillId="0" borderId="37" xfId="1" applyNumberFormat="1" applyFont="1" applyFill="1" applyBorder="1"/>
    <xf numFmtId="165" fontId="0" fillId="0" borderId="38" xfId="35383" applyNumberFormat="1" applyFont="1" applyBorder="1"/>
    <xf numFmtId="0" fontId="56" fillId="0" borderId="0" xfId="0" applyFont="1" applyAlignment="1">
      <alignment horizontal="left" wrapText="1"/>
    </xf>
    <xf numFmtId="0" fontId="54" fillId="0" borderId="33" xfId="0" applyFont="1" applyBorder="1" applyAlignment="1">
      <alignment horizontal="center"/>
    </xf>
    <xf numFmtId="0" fontId="54" fillId="0" borderId="34" xfId="0" applyFont="1" applyBorder="1" applyAlignment="1">
      <alignment horizontal="center"/>
    </xf>
    <xf numFmtId="164" fontId="55" fillId="0" borderId="33" xfId="1" applyNumberFormat="1" applyFont="1" applyFill="1" applyBorder="1" applyAlignment="1">
      <alignment horizontal="center" vertical="center" wrapText="1"/>
    </xf>
    <xf numFmtId="164" fontId="55" fillId="0" borderId="34" xfId="1" applyNumberFormat="1" applyFont="1" applyFill="1" applyBorder="1" applyAlignment="1">
      <alignment horizontal="center" vertical="center" wrapText="1"/>
    </xf>
  </cellXfs>
  <cellStyles count="35386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pane ySplit="1" topLeftCell="A2" activePane="bottomLeft" state="frozen"/>
      <selection pane="bottomLeft" sqref="A1:B1"/>
    </sheetView>
  </sheetViews>
  <sheetFormatPr defaultColWidth="9.44140625" defaultRowHeight="14.4"/>
  <cols>
    <col min="1" max="1" width="56" style="3" customWidth="1"/>
    <col min="2" max="2" width="18.21875" bestFit="1" customWidth="1"/>
    <col min="3" max="3" width="17.44140625" customWidth="1"/>
    <col min="4" max="4" width="22.33203125" bestFit="1" customWidth="1"/>
  </cols>
  <sheetData>
    <row r="1" spans="1:3" ht="15" customHeight="1" thickBot="1">
      <c r="A1" s="34" t="s">
        <v>16</v>
      </c>
      <c r="B1" s="35"/>
      <c r="C1" s="4"/>
    </row>
    <row r="2" spans="1:3" ht="15" customHeight="1">
      <c r="A2" s="21" t="s">
        <v>5</v>
      </c>
      <c r="B2" s="29">
        <v>573435648</v>
      </c>
    </row>
    <row r="3" spans="1:3">
      <c r="A3" s="22" t="s">
        <v>11</v>
      </c>
      <c r="B3" s="30">
        <v>830789347</v>
      </c>
    </row>
    <row r="4" spans="1:3">
      <c r="A4" s="22" t="s">
        <v>2</v>
      </c>
      <c r="B4" s="30">
        <v>395952660</v>
      </c>
    </row>
    <row r="5" spans="1:3">
      <c r="A5" s="22" t="s">
        <v>17</v>
      </c>
      <c r="B5" s="30">
        <v>328837694</v>
      </c>
    </row>
    <row r="6" spans="1:3">
      <c r="A6" s="22" t="s">
        <v>18</v>
      </c>
      <c r="B6" s="30">
        <v>44413233</v>
      </c>
    </row>
    <row r="7" spans="1:3" s="1" customFormat="1">
      <c r="A7" s="22" t="s">
        <v>3</v>
      </c>
      <c r="B7" s="30">
        <f>SUM(B2:B6)</f>
        <v>2173428582</v>
      </c>
    </row>
    <row r="8" spans="1:3" s="1" customFormat="1">
      <c r="A8" s="22" t="s">
        <v>19</v>
      </c>
      <c r="B8" s="30">
        <v>2000000000</v>
      </c>
    </row>
    <row r="9" spans="1:3" s="1" customFormat="1">
      <c r="A9" s="22"/>
      <c r="B9" s="30"/>
    </row>
    <row r="10" spans="1:3" s="1" customFormat="1">
      <c r="A10" s="23" t="s">
        <v>20</v>
      </c>
      <c r="B10" s="30"/>
    </row>
    <row r="11" spans="1:3" s="1" customFormat="1">
      <c r="A11" s="22" t="s">
        <v>8</v>
      </c>
      <c r="B11" s="30">
        <v>395952660</v>
      </c>
    </row>
    <row r="12" spans="1:3" s="1" customFormat="1">
      <c r="A12" s="24" t="s">
        <v>17</v>
      </c>
      <c r="B12" s="31">
        <v>328837694</v>
      </c>
    </row>
    <row r="13" spans="1:3" s="1" customFormat="1">
      <c r="A13" s="24" t="s">
        <v>18</v>
      </c>
      <c r="B13" s="31">
        <v>44413233</v>
      </c>
    </row>
    <row r="14" spans="1:3" s="1" customFormat="1">
      <c r="A14" s="22" t="s">
        <v>4</v>
      </c>
      <c r="B14" s="30">
        <f>(B8-(SUM(B11:B13)))</f>
        <v>1230796413</v>
      </c>
    </row>
    <row r="15" spans="1:3" s="1" customFormat="1">
      <c r="A15" s="22"/>
      <c r="B15" s="30"/>
    </row>
    <row r="16" spans="1:3">
      <c r="A16" s="22" t="s">
        <v>12</v>
      </c>
      <c r="B16" s="31">
        <f>B14</f>
        <v>1230796413</v>
      </c>
      <c r="C16" s="2"/>
    </row>
    <row r="17" spans="1:3">
      <c r="A17" s="22" t="s">
        <v>10</v>
      </c>
      <c r="B17" s="31">
        <f>B2+B3</f>
        <v>1404224995</v>
      </c>
    </row>
    <row r="18" spans="1:3" ht="15" thickBot="1">
      <c r="A18" s="25" t="s">
        <v>9</v>
      </c>
      <c r="B18" s="32">
        <f>B16/B17</f>
        <v>0.87649516094819269</v>
      </c>
    </row>
    <row r="19" spans="1:3" ht="15" thickBot="1"/>
    <row r="20" spans="1:3" ht="16.2" thickBot="1">
      <c r="A20" s="34" t="s">
        <v>26</v>
      </c>
      <c r="B20" s="35"/>
    </row>
    <row r="21" spans="1:3">
      <c r="A21" s="22" t="s">
        <v>24</v>
      </c>
      <c r="B21" s="18">
        <v>502613570.58719116</v>
      </c>
      <c r="C21" s="1"/>
    </row>
    <row r="22" spans="1:3">
      <c r="A22" s="27" t="s">
        <v>23</v>
      </c>
      <c r="B22" s="18">
        <v>147667818</v>
      </c>
    </row>
    <row r="23" spans="1:3">
      <c r="A23" s="22" t="s">
        <v>22</v>
      </c>
      <c r="B23" s="19">
        <f>B21/4</f>
        <v>125653392.64679779</v>
      </c>
    </row>
    <row r="24" spans="1:3" ht="15" thickBot="1">
      <c r="A24" s="25" t="s">
        <v>9</v>
      </c>
      <c r="B24" s="20">
        <f>B23/B22</f>
        <v>0.8509192750907838</v>
      </c>
    </row>
    <row r="25" spans="1:3" ht="15" thickBot="1"/>
    <row r="26" spans="1:3" ht="15" thickBot="1">
      <c r="A26" s="26"/>
      <c r="B26" s="36" t="s">
        <v>21</v>
      </c>
      <c r="C26" s="37"/>
    </row>
    <row r="27" spans="1:3" ht="31.8" thickBot="1">
      <c r="A27" s="5" t="s">
        <v>6</v>
      </c>
      <c r="B27" s="6" t="s">
        <v>7</v>
      </c>
      <c r="C27" s="7" t="s">
        <v>13</v>
      </c>
    </row>
    <row r="28" spans="1:3" ht="15.6">
      <c r="A28" s="8" t="s">
        <v>14</v>
      </c>
      <c r="B28" s="9">
        <v>1.5144885122335412</v>
      </c>
      <c r="C28" s="10">
        <v>0.89462908280697895</v>
      </c>
    </row>
    <row r="29" spans="1:3" ht="15.6">
      <c r="A29" s="11" t="s">
        <v>0</v>
      </c>
      <c r="B29" s="12">
        <v>1.854433776792986E-2</v>
      </c>
      <c r="C29" s="13">
        <v>0.85544968630210882</v>
      </c>
    </row>
    <row r="30" spans="1:3" ht="15.6">
      <c r="A30" s="14" t="s">
        <v>1</v>
      </c>
      <c r="B30" s="12">
        <v>0.87091744298080809</v>
      </c>
      <c r="C30" s="13">
        <v>0.88532578097819392</v>
      </c>
    </row>
    <row r="31" spans="1:3" ht="16.2" thickBot="1">
      <c r="A31" s="15" t="s">
        <v>15</v>
      </c>
      <c r="B31" s="16">
        <v>1.801597114452653</v>
      </c>
      <c r="C31" s="17">
        <v>0.93480749822195153</v>
      </c>
    </row>
    <row r="33" spans="1:7" ht="25.05" customHeight="1">
      <c r="A33" s="33" t="s">
        <v>25</v>
      </c>
      <c r="B33" s="33"/>
      <c r="C33" s="33"/>
      <c r="D33" s="33"/>
      <c r="E33" s="28"/>
      <c r="F33" s="28"/>
      <c r="G33" s="1"/>
    </row>
  </sheetData>
  <mergeCells count="4">
    <mergeCell ref="A33:D33"/>
    <mergeCell ref="A1:B1"/>
    <mergeCell ref="B26:C26"/>
    <mergeCell ref="A20:B20"/>
  </mergeCells>
  <printOptions horizontalCentered="1" verticalCentered="1"/>
  <pageMargins left="0.7" right="0.7" top="0.93333333333333302" bottom="0.75" header="0.3" footer="0.3"/>
  <pageSetup scale="94" orientation="landscape" r:id="rId1"/>
  <headerFooter alignWithMargins="0">
    <oddHeader>&amp;C&amp;"Arial,Bold"&amp;12UNIVERSAL SERVICE ADMININSTRATIVE COMPANY&amp;"-,Regular"&amp;11
&amp;"Arial,Regular"&amp;12Rate of Return Budget Control Support Projected
Fourth Quarter 2017&amp;R&amp;"Arial,Regular"&amp;12Appendix HC16
4Q2017
Page &amp;P of &amp;N</oddHeader>
    <oddFooter>&amp;L&amp;"Arial,Regular"&amp;9USAC - High Cost Support Mechanism&amp;R&amp;"Arial,Regular"&amp;9August 2,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HC16 Budget Control Demand Calc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Farrah Zahid</cp:lastModifiedBy>
  <cp:lastPrinted>2017-07-29T17:47:18Z</cp:lastPrinted>
  <dcterms:created xsi:type="dcterms:W3CDTF">2016-06-21T21:38:02Z</dcterms:created>
  <dcterms:modified xsi:type="dcterms:W3CDTF">2017-07-29T17:48:02Z</dcterms:modified>
</cp:coreProperties>
</file>