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7 Filing\2Q2017\Step 2 - Filing Finished\Excel\M0\"/>
    </mc:Choice>
  </mc:AlternateContent>
  <bookViews>
    <workbookView xWindow="0" yWindow="0" windowWidth="23040" windowHeight="8832"/>
  </bookViews>
  <sheets>
    <sheet name="M0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hidden="1">#REF!</definedName>
    <definedName name="_bud1">#REF!</definedName>
    <definedName name="_bud2">#REF!</definedName>
    <definedName name="_Feb1">'[1]Aged AR'!$A$2:$J$8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'[2]Chart of Accts'!$A$5:$B$587</definedName>
    <definedName name="adf">#REF!</definedName>
    <definedName name="AGE_BALANCES">#REF!</definedName>
    <definedName name="AGED_BALANCES">#REF!</definedName>
    <definedName name="Amount">[3]Sheet1!$H$8:$H$9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[4]Tot_Blrz!$C$8:$S$282</definedName>
    <definedName name="data_670">#REF!</definedName>
    <definedName name="dba">#REF!</definedName>
    <definedName name="DBA_PRN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'[1]Aged AR'!$A$2:$J$8</definedName>
    <definedName name="Feb">'[5]Aged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Margin_Format">#REF!</definedName>
    <definedName name="gtgh">'[6]Aged AR'!$A$2:$J$8</definedName>
    <definedName name="gusa">#REF!</definedName>
    <definedName name="Gusa_Depts">#REF!</definedName>
    <definedName name="june">'[7]Aged AR'!$A$2:$J$8</definedName>
    <definedName name="kou">'[6]Aged AR'!$A$2:$J$8</definedName>
    <definedName name="lkajdf">'[6]Aged AR'!$A$2:$J$8</definedName>
    <definedName name="lku">#REF!</definedName>
    <definedName name="Lookup_Data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PAGE1">#REF!</definedName>
    <definedName name="PAGE2">#REF!</definedName>
    <definedName name="PeriodsTableBraun">[8]PeriodsTableBraun!$C$4:$D$66</definedName>
    <definedName name="PeriodsTableDuracell">[9]PeriodsTableD!$C$4:$D$66</definedName>
    <definedName name="PeriodsTableOCM">[10]PeriodsTableOCM!$C$4:$D$66</definedName>
    <definedName name="PeriodsTableOCP">[11]PeriodsTableOCP!$C$4:$D$66</definedName>
    <definedName name="_xlnm.Print_Area" localSheetId="0">'M03'!$A$1:$G$65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uery1">#REF!</definedName>
    <definedName name="Report_670">#REF!</definedName>
    <definedName name="Results">#REF!</definedName>
    <definedName name="rpt">#REF!</definedName>
    <definedName name="S_Adjust_GT">'[12]p.1 Lead'!#REF!</definedName>
    <definedName name="S_AJE_Tot_GT">'[12]p.1 Lead'!#REF!</definedName>
    <definedName name="S_CY_Beg_GT">'[12]p.1 Lead'!#REF!</definedName>
    <definedName name="S_CY_End_GT">'[12]p.1 Lead'!#REF!</definedName>
    <definedName name="S_PY_End_GT">'[12]p.1 Lead'!#REF!</definedName>
    <definedName name="S_RJE_Tot_GT">'[12]p.1 Lead'!#REF!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S">#REF!</definedName>
    <definedName name="StartingPoint2">[13]Departmental!$D$9</definedName>
    <definedName name="Summary_Sal">#REF!</definedName>
    <definedName name="Timing_Sal">#REF!</definedName>
    <definedName name="XX">#REF!</definedName>
    <definedName name="XXX">#REF!</definedName>
    <definedName name="zane">'[14]Aged AR'!$A$2:$J$8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3" i="1"/>
  <c r="D20" i="1" s="1"/>
  <c r="E13" i="1"/>
  <c r="F13" i="1"/>
  <c r="B14" i="1"/>
  <c r="C14" i="1"/>
  <c r="C59" i="1" s="1"/>
  <c r="D14" i="1"/>
  <c r="E14" i="1"/>
  <c r="F14" i="1"/>
  <c r="B15" i="1"/>
  <c r="B60" i="1" s="1"/>
  <c r="C15" i="1"/>
  <c r="D15" i="1"/>
  <c r="E15" i="1"/>
  <c r="F15" i="1"/>
  <c r="B16" i="1"/>
  <c r="C16" i="1"/>
  <c r="D16" i="1"/>
  <c r="E16" i="1"/>
  <c r="E61" i="1" s="1"/>
  <c r="F16" i="1"/>
  <c r="B17" i="1"/>
  <c r="C17" i="1"/>
  <c r="D17" i="1"/>
  <c r="E17" i="1"/>
  <c r="F17" i="1"/>
  <c r="B18" i="1"/>
  <c r="B63" i="1" s="1"/>
  <c r="C18" i="1"/>
  <c r="D18" i="1"/>
  <c r="E18" i="1"/>
  <c r="F18" i="1"/>
  <c r="F63" i="1" s="1"/>
  <c r="B19" i="1"/>
  <c r="C19" i="1"/>
  <c r="D19" i="1"/>
  <c r="E19" i="1"/>
  <c r="E64" i="1" s="1"/>
  <c r="F19" i="1"/>
  <c r="F20" i="1"/>
  <c r="B23" i="1"/>
  <c r="C23" i="1"/>
  <c r="D23" i="1"/>
  <c r="E23" i="1"/>
  <c r="F23" i="1"/>
  <c r="G23" i="1"/>
  <c r="B25" i="1"/>
  <c r="C25" i="1"/>
  <c r="G25" i="1" s="1"/>
  <c r="D25" i="1"/>
  <c r="E25" i="1"/>
  <c r="F25" i="1"/>
  <c r="B26" i="1"/>
  <c r="C26" i="1"/>
  <c r="D26" i="1"/>
  <c r="E26" i="1"/>
  <c r="F26" i="1"/>
  <c r="B27" i="1"/>
  <c r="C27" i="1"/>
  <c r="D27" i="1"/>
  <c r="G27" i="1" s="1"/>
  <c r="E27" i="1"/>
  <c r="F27" i="1"/>
  <c r="B28" i="1"/>
  <c r="C28" i="1"/>
  <c r="D28" i="1"/>
  <c r="E28" i="1"/>
  <c r="F28" i="1"/>
  <c r="B29" i="1"/>
  <c r="G29" i="1" s="1"/>
  <c r="C29" i="1"/>
  <c r="D29" i="1"/>
  <c r="E29" i="1"/>
  <c r="F29" i="1"/>
  <c r="F62" i="1" s="1"/>
  <c r="B30" i="1"/>
  <c r="C30" i="1"/>
  <c r="D30" i="1"/>
  <c r="G30" i="1" s="1"/>
  <c r="E30" i="1"/>
  <c r="F30" i="1"/>
  <c r="B31" i="1"/>
  <c r="C31" i="1"/>
  <c r="G31" i="1" s="1"/>
  <c r="D31" i="1"/>
  <c r="E31" i="1"/>
  <c r="F31" i="1"/>
  <c r="B36" i="1"/>
  <c r="B58" i="1" s="1"/>
  <c r="C36" i="1"/>
  <c r="D36" i="1"/>
  <c r="E36" i="1"/>
  <c r="F36" i="1"/>
  <c r="F58" i="1" s="1"/>
  <c r="B37" i="1"/>
  <c r="C37" i="1"/>
  <c r="D37" i="1"/>
  <c r="E37" i="1"/>
  <c r="E59" i="1" s="1"/>
  <c r="F37" i="1"/>
  <c r="B38" i="1"/>
  <c r="C38" i="1"/>
  <c r="D38" i="1"/>
  <c r="G38" i="1" s="1"/>
  <c r="E38" i="1"/>
  <c r="F38" i="1"/>
  <c r="B39" i="1"/>
  <c r="C39" i="1"/>
  <c r="D39" i="1"/>
  <c r="E39" i="1"/>
  <c r="F39" i="1"/>
  <c r="B40" i="1"/>
  <c r="C40" i="1"/>
  <c r="D40" i="1"/>
  <c r="E40" i="1"/>
  <c r="F40" i="1"/>
  <c r="B41" i="1"/>
  <c r="C41" i="1"/>
  <c r="D41" i="1"/>
  <c r="G41" i="1" s="1"/>
  <c r="E41" i="1"/>
  <c r="F41" i="1"/>
  <c r="B42" i="1"/>
  <c r="C42" i="1"/>
  <c r="G42" i="1" s="1"/>
  <c r="D42" i="1"/>
  <c r="E42" i="1"/>
  <c r="F42" i="1"/>
  <c r="B47" i="1"/>
  <c r="C47" i="1"/>
  <c r="D47" i="1"/>
  <c r="E47" i="1"/>
  <c r="F47" i="1"/>
  <c r="B48" i="1"/>
  <c r="C48" i="1"/>
  <c r="D48" i="1"/>
  <c r="G48" i="1" s="1"/>
  <c r="E48" i="1"/>
  <c r="F48" i="1"/>
  <c r="B49" i="1"/>
  <c r="C49" i="1"/>
  <c r="G49" i="1" s="1"/>
  <c r="D49" i="1"/>
  <c r="E49" i="1"/>
  <c r="F49" i="1"/>
  <c r="B50" i="1"/>
  <c r="C50" i="1"/>
  <c r="D50" i="1"/>
  <c r="E50" i="1"/>
  <c r="F50" i="1"/>
  <c r="B51" i="1"/>
  <c r="C51" i="1"/>
  <c r="D51" i="1"/>
  <c r="E51" i="1"/>
  <c r="F51" i="1"/>
  <c r="B52" i="1"/>
  <c r="C52" i="1"/>
  <c r="D52" i="1"/>
  <c r="E52" i="1"/>
  <c r="F52" i="1"/>
  <c r="B53" i="1"/>
  <c r="C53" i="1"/>
  <c r="D53" i="1"/>
  <c r="E53" i="1"/>
  <c r="F53" i="1"/>
  <c r="F64" i="1" s="1"/>
  <c r="D59" i="1"/>
  <c r="F60" i="1"/>
  <c r="D61" i="1"/>
  <c r="C62" i="1"/>
  <c r="E63" i="1"/>
  <c r="B64" i="1"/>
  <c r="F32" i="1" l="1"/>
  <c r="F43" i="1" s="1"/>
  <c r="F54" i="1" s="1"/>
  <c r="D32" i="1"/>
  <c r="D43" i="1" s="1"/>
  <c r="D54" i="1" s="1"/>
  <c r="B62" i="1"/>
  <c r="C64" i="1"/>
  <c r="G53" i="1"/>
  <c r="G52" i="1"/>
  <c r="G36" i="1"/>
  <c r="G28" i="1"/>
  <c r="G18" i="1"/>
  <c r="D62" i="1"/>
  <c r="G62" i="1" s="1"/>
  <c r="F61" i="1"/>
  <c r="B61" i="1"/>
  <c r="G61" i="1" s="1"/>
  <c r="E20" i="1"/>
  <c r="E32" i="1" s="1"/>
  <c r="E43" i="1" s="1"/>
  <c r="E54" i="1" s="1"/>
  <c r="C60" i="1"/>
  <c r="G60" i="1" s="1"/>
  <c r="G51" i="1"/>
  <c r="G50" i="1"/>
  <c r="G37" i="1"/>
  <c r="C20" i="1"/>
  <c r="C32" i="1" s="1"/>
  <c r="C43" i="1" s="1"/>
  <c r="C54" i="1" s="1"/>
  <c r="D64" i="1"/>
  <c r="E60" i="1"/>
  <c r="F59" i="1"/>
  <c r="B59" i="1"/>
  <c r="G59" i="1" s="1"/>
  <c r="D63" i="1"/>
  <c r="C58" i="1"/>
  <c r="G47" i="1"/>
  <c r="G40" i="1"/>
  <c r="G39" i="1"/>
  <c r="G26" i="1"/>
  <c r="B20" i="1"/>
  <c r="B32" i="1" s="1"/>
  <c r="B43" i="1" s="1"/>
  <c r="B54" i="1" s="1"/>
  <c r="E62" i="1"/>
  <c r="G16" i="1"/>
  <c r="C61" i="1"/>
  <c r="D60" i="1"/>
  <c r="B65" i="1"/>
  <c r="F65" i="1"/>
  <c r="G64" i="1"/>
  <c r="G14" i="1"/>
  <c r="C63" i="1"/>
  <c r="G63" i="1" s="1"/>
  <c r="E58" i="1"/>
  <c r="G19" i="1"/>
  <c r="G17" i="1"/>
  <c r="G15" i="1"/>
  <c r="G13" i="1"/>
  <c r="D58" i="1"/>
  <c r="D65" i="1" l="1"/>
  <c r="C65" i="1"/>
  <c r="G20" i="1"/>
  <c r="G32" i="1" s="1"/>
  <c r="G43" i="1" s="1"/>
  <c r="G54" i="1" s="1"/>
  <c r="E65" i="1"/>
  <c r="G58" i="1"/>
  <c r="G65" i="1" s="1"/>
</calcChain>
</file>

<file path=xl/sharedStrings.xml><?xml version="1.0" encoding="utf-8"?>
<sst xmlns="http://schemas.openxmlformats.org/spreadsheetml/2006/main" count="60" uniqueCount="28">
  <si>
    <t>Cash YTD</t>
  </si>
  <si>
    <t>Misc. Receipts</t>
  </si>
  <si>
    <t>Refunds</t>
  </si>
  <si>
    <t>Interest Received</t>
  </si>
  <si>
    <t>Administrative Disb.</t>
  </si>
  <si>
    <t>Inter-Program Transfers</t>
  </si>
  <si>
    <t>Program Disbursements</t>
  </si>
  <si>
    <t>Receipts on billings</t>
  </si>
  <si>
    <t>Year to Date 2016 Activity:</t>
  </si>
  <si>
    <t>Cash at 12/31/16</t>
  </si>
  <si>
    <t>Fourth Q 2016 Activity:</t>
  </si>
  <si>
    <t>Cash at 9/30/16</t>
  </si>
  <si>
    <t>Third Q 2016 Activity:</t>
  </si>
  <si>
    <t>Cash at 6/30/16</t>
  </si>
  <si>
    <t>Second Q 2016 Activity:</t>
  </si>
  <si>
    <t>% of total support disbursed</t>
  </si>
  <si>
    <t>Cash at 3/31/16</t>
  </si>
  <si>
    <t>First Q 2016 Activity:</t>
  </si>
  <si>
    <t>Cash at 12/31/15</t>
  </si>
  <si>
    <t>Total</t>
  </si>
  <si>
    <t>Support Mechanism</t>
  </si>
  <si>
    <t>Broadband</t>
  </si>
  <si>
    <t>Rural Health Care</t>
  </si>
  <si>
    <t>Low Income</t>
  </si>
  <si>
    <t>High Cost</t>
  </si>
  <si>
    <t>Schools and Libraries</t>
  </si>
  <si>
    <t>FUND BALANCE - CASH BASIS</t>
  </si>
  <si>
    <t>UNIVERSAL SERVICE FUND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</si>
</sst>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3" applyFont="1"/>
    <xf numFmtId="164" fontId="2" fillId="0" borderId="0" xfId="1" applyNumberFormat="1" applyFont="1"/>
    <xf numFmtId="164" fontId="3" fillId="0" borderId="1" xfId="1" applyNumberFormat="1" applyFont="1" applyFill="1" applyBorder="1" applyAlignment="1">
      <alignment horizontal="right"/>
    </xf>
    <xf numFmtId="0" fontId="3" fillId="0" borderId="0" xfId="0" applyFont="1" applyBorder="1"/>
    <xf numFmtId="37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37" fontId="2" fillId="0" borderId="0" xfId="2" applyNumberFormat="1" applyFont="1" applyFill="1" applyAlignment="1">
      <alignment horizontal="right"/>
    </xf>
    <xf numFmtId="0" fontId="2" fillId="0" borderId="0" xfId="3" applyFont="1" applyFill="1"/>
    <xf numFmtId="164" fontId="2" fillId="0" borderId="0" xfId="2" applyNumberFormat="1" applyFont="1" applyFill="1" applyAlignment="1">
      <alignment horizontal="right"/>
    </xf>
    <xf numFmtId="5" fontId="3" fillId="0" borderId="0" xfId="1" applyNumberFormat="1" applyFont="1" applyFill="1" applyBorder="1" applyAlignment="1">
      <alignment horizontal="right"/>
    </xf>
    <xf numFmtId="0" fontId="3" fillId="0" borderId="2" xfId="0" applyFont="1" applyBorder="1"/>
    <xf numFmtId="0" fontId="3" fillId="0" borderId="0" xfId="3" applyFont="1"/>
    <xf numFmtId="5" fontId="3" fillId="0" borderId="1" xfId="1" applyNumberFormat="1" applyFont="1" applyFill="1" applyBorder="1" applyAlignment="1">
      <alignment horizontal="right"/>
    </xf>
    <xf numFmtId="5" fontId="2" fillId="0" borderId="0" xfId="2" applyNumberFormat="1" applyFont="1" applyFill="1" applyAlignment="1">
      <alignment horizontal="right"/>
    </xf>
    <xf numFmtId="43" fontId="2" fillId="0" borderId="0" xfId="2" applyNumberFormat="1" applyFont="1" applyFill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2" xfId="3" applyFont="1" applyBorder="1"/>
    <xf numFmtId="164" fontId="2" fillId="0" borderId="0" xfId="1" applyNumberFormat="1" applyFont="1" applyBorder="1" applyAlignment="1">
      <alignment horizontal="right"/>
    </xf>
    <xf numFmtId="165" fontId="2" fillId="0" borderId="0" xfId="1" applyNumberFormat="1" applyFont="1"/>
    <xf numFmtId="164" fontId="3" fillId="2" borderId="0" xfId="1" applyNumberFormat="1" applyFont="1" applyFill="1" applyAlignment="1">
      <alignment horizontal="right"/>
    </xf>
    <xf numFmtId="0" fontId="3" fillId="2" borderId="0" xfId="3" applyFont="1" applyFill="1"/>
    <xf numFmtId="43" fontId="2" fillId="0" borderId="0" xfId="1" applyNumberFormat="1" applyFont="1"/>
    <xf numFmtId="164" fontId="3" fillId="0" borderId="0" xfId="2" applyNumberFormat="1" applyFont="1" applyBorder="1"/>
    <xf numFmtId="39" fontId="2" fillId="0" borderId="0" xfId="1" applyNumberFormat="1" applyFont="1"/>
    <xf numFmtId="5" fontId="3" fillId="0" borderId="3" xfId="2" applyNumberFormat="1" applyFont="1" applyBorder="1"/>
    <xf numFmtId="164" fontId="2" fillId="0" borderId="0" xfId="1" applyNumberFormat="1" applyFont="1" applyBorder="1" applyAlignment="1">
      <alignment horizontal="center"/>
    </xf>
    <xf numFmtId="164" fontId="2" fillId="0" borderId="0" xfId="3" applyNumberFormat="1" applyFont="1" applyFill="1" applyBorder="1" applyAlignment="1">
      <alignment horizontal="center" wrapText="1"/>
    </xf>
    <xf numFmtId="164" fontId="2" fillId="0" borderId="2" xfId="1" applyNumberFormat="1" applyFont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wrapText="1"/>
    </xf>
    <xf numFmtId="164" fontId="2" fillId="0" borderId="0" xfId="3" applyNumberFormat="1" applyFont="1" applyFill="1" applyAlignment="1">
      <alignment horizontal="center"/>
    </xf>
    <xf numFmtId="164" fontId="3" fillId="0" borderId="0" xfId="3" applyNumberFormat="1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yne\AppData\Local\Microsoft\Windows\Temporary%20Internet%20Files\Content.Outlook\2UYKC9G0\M03%20-%20CASH%20-%20Fund%20Balance%202016%20-%204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/>
      <sheetData sheetId="1"/>
      <sheetData sheetId="2" refreshError="1">
        <row r="9">
          <cell r="D9" t="str">
            <v>AccountName</v>
          </cell>
        </row>
      </sheetData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Cash Quarterly"/>
      <sheetName val="2016 Cash Monthly"/>
      <sheetName val="September 13 Bank to 224"/>
      <sheetName val="August 13 Bank to 224"/>
      <sheetName val="July 13 Bank to 224"/>
      <sheetName val="June 13 Bank to 224"/>
      <sheetName val="May 13 Bank to 224"/>
      <sheetName val="April 13 Bank to 224"/>
      <sheetName val="March13 Bank to 224"/>
      <sheetName val="February13 Bank to 224"/>
      <sheetName val="January13 Bank to 224"/>
      <sheetName val="October 13 Bank to 224"/>
      <sheetName val="November 13 Bank to 224"/>
      <sheetName val="December 13 Bank to 224"/>
      <sheetName val="January 14 Bank to 224"/>
      <sheetName val="February14 Bank to 224"/>
      <sheetName val="March 14 Bank to 224"/>
      <sheetName val="April 14 Bank to 224"/>
      <sheetName val="May 14 Bank to 224"/>
      <sheetName val="June 14 Bank to 224"/>
      <sheetName val="July 14 Bank to 224"/>
      <sheetName val="August 14 Bank to 224"/>
      <sheetName val="September 14 Bank to 224"/>
      <sheetName val="Oct 14 Bank to 224"/>
      <sheetName val="Nov 14 Bank to 224"/>
      <sheetName val="Dec 14 Bank to 224"/>
      <sheetName val="Dec 16 TR 224"/>
      <sheetName val="Nov 16 TR 224"/>
      <sheetName val="Oct 16 Bank to 224"/>
      <sheetName val="September 16 Bank to 224"/>
      <sheetName val="January 16 Bank to 224"/>
      <sheetName val="February 16 Bank to 224"/>
      <sheetName val="March 16 Bank to 224"/>
      <sheetName val="April 16 Bank to 224"/>
      <sheetName val="May 16 Bank to 224"/>
      <sheetName val="June 16 Bank to 224"/>
      <sheetName val="July 16 Bank to 224"/>
      <sheetName val="August 16 Bank to 224"/>
    </sheetNames>
    <sheetDataSet>
      <sheetData sheetId="0"/>
      <sheetData sheetId="1">
        <row r="11">
          <cell r="B11">
            <v>205201651.43649399</v>
          </cell>
          <cell r="C11">
            <v>373429790.20731992</v>
          </cell>
          <cell r="D11">
            <v>0</v>
          </cell>
          <cell r="E11">
            <v>109802813.17227298</v>
          </cell>
          <cell r="F11">
            <v>25042887.933912996</v>
          </cell>
        </row>
        <row r="12">
          <cell r="B12">
            <v>-141986733.90000013</v>
          </cell>
          <cell r="C12">
            <v>-371178269.91000003</v>
          </cell>
          <cell r="D12">
            <v>0</v>
          </cell>
          <cell r="E12">
            <v>-128210280</v>
          </cell>
          <cell r="F12">
            <v>-18750138.700000014</v>
          </cell>
        </row>
        <row r="13">
          <cell r="B13">
            <v>0</v>
          </cell>
          <cell r="C13">
            <v>-3601360.0900000185</v>
          </cell>
          <cell r="D13">
            <v>3601360.0900000185</v>
          </cell>
          <cell r="E13">
            <v>0</v>
          </cell>
          <cell r="F13">
            <v>0</v>
          </cell>
        </row>
        <row r="14">
          <cell r="B14">
            <v>-7238086.9692079993</v>
          </cell>
          <cell r="C14">
            <v>-3054958.9777679997</v>
          </cell>
          <cell r="D14">
            <v>0</v>
          </cell>
          <cell r="E14">
            <v>-1485561.6133359999</v>
          </cell>
          <cell r="F14">
            <v>-1048435.8596879999</v>
          </cell>
        </row>
        <row r="15">
          <cell r="B15">
            <v>-639052.02249</v>
          </cell>
          <cell r="C15">
            <v>-1159120.7029499998</v>
          </cell>
          <cell r="D15">
            <v>0</v>
          </cell>
          <cell r="E15">
            <v>-400402.83360000001</v>
          </cell>
          <cell r="F15">
            <v>-76440.540959999998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8">
          <cell r="B18">
            <v>-373975.67478246655</v>
          </cell>
          <cell r="C18">
            <v>-165297.79744635345</v>
          </cell>
          <cell r="D18">
            <v>0</v>
          </cell>
          <cell r="E18">
            <v>-9731.4445188475347</v>
          </cell>
          <cell r="F18">
            <v>-26230.853252349727</v>
          </cell>
        </row>
        <row r="22">
          <cell r="B22">
            <v>215882379.944574</v>
          </cell>
          <cell r="C22">
            <v>391568862.88484794</v>
          </cell>
          <cell r="D22">
            <v>0</v>
          </cell>
          <cell r="E22">
            <v>135219325.801346</v>
          </cell>
          <cell r="F22">
            <v>25823880.959231995</v>
          </cell>
        </row>
        <row r="23">
          <cell r="B23">
            <v>-166537471.62999952</v>
          </cell>
          <cell r="C23">
            <v>-373695369.41999996</v>
          </cell>
          <cell r="D23">
            <v>0</v>
          </cell>
          <cell r="E23">
            <v>-124019278.00000001</v>
          </cell>
          <cell r="F23">
            <v>-17195725.930000003</v>
          </cell>
        </row>
        <row r="24">
          <cell r="B24">
            <v>0</v>
          </cell>
          <cell r="C24">
            <v>-4665797.32</v>
          </cell>
          <cell r="D24">
            <v>4665797.32</v>
          </cell>
          <cell r="E24">
            <v>0</v>
          </cell>
          <cell r="F24">
            <v>0</v>
          </cell>
        </row>
        <row r="25">
          <cell r="B25">
            <v>-4308482.9619300002</v>
          </cell>
          <cell r="C25">
            <v>-2924330.3458250002</v>
          </cell>
          <cell r="D25">
            <v>0</v>
          </cell>
          <cell r="E25">
            <v>-1345830.6583750001</v>
          </cell>
          <cell r="F25">
            <v>-545631.68387000007</v>
          </cell>
        </row>
        <row r="26">
          <cell r="B26">
            <v>-301506.74534799997</v>
          </cell>
          <cell r="C26">
            <v>-546876.77733999991</v>
          </cell>
          <cell r="D26">
            <v>0</v>
          </cell>
          <cell r="E26">
            <v>-188911.31071999998</v>
          </cell>
          <cell r="F26">
            <v>-36064.886591999995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9">
          <cell r="B29">
            <v>-6355362.7579064853</v>
          </cell>
          <cell r="C29">
            <v>-2809079.672001644</v>
          </cell>
          <cell r="D29">
            <v>0</v>
          </cell>
          <cell r="E29">
            <v>-165376.69224526914</v>
          </cell>
          <cell r="F29">
            <v>-445768.53284659033</v>
          </cell>
        </row>
        <row r="33">
          <cell r="B33">
            <v>215158352.92001596</v>
          </cell>
          <cell r="C33">
            <v>390306386.81879389</v>
          </cell>
          <cell r="D33">
            <v>0</v>
          </cell>
          <cell r="E33">
            <v>134799715.64395797</v>
          </cell>
          <cell r="F33">
            <v>25740206.987232</v>
          </cell>
        </row>
        <row r="34">
          <cell r="B34">
            <v>-193777909.61000025</v>
          </cell>
          <cell r="C34">
            <v>-375225966.51000017</v>
          </cell>
          <cell r="D34">
            <v>0</v>
          </cell>
          <cell r="E34">
            <v>-130296682.20999999</v>
          </cell>
          <cell r="F34">
            <v>-24410219.339999989</v>
          </cell>
        </row>
        <row r="35">
          <cell r="B35">
            <v>0</v>
          </cell>
          <cell r="C35">
            <v>1217863.1499999929</v>
          </cell>
          <cell r="D35">
            <v>-1217863.1499999929</v>
          </cell>
          <cell r="E35">
            <v>0</v>
          </cell>
          <cell r="F35">
            <v>0</v>
          </cell>
        </row>
        <row r="36">
          <cell r="B36">
            <v>-10101184.996914001</v>
          </cell>
          <cell r="C36">
            <v>-6856056.3140850002</v>
          </cell>
          <cell r="D36">
            <v>0</v>
          </cell>
          <cell r="E36">
            <v>-3155283.3270749999</v>
          </cell>
          <cell r="F36">
            <v>-1279226.731926</v>
          </cell>
        </row>
        <row r="37">
          <cell r="B37">
            <v>-215314.18709599998</v>
          </cell>
          <cell r="C37">
            <v>-390539.61667999992</v>
          </cell>
          <cell r="D37">
            <v>0</v>
          </cell>
          <cell r="E37">
            <v>-134906.71744000001</v>
          </cell>
          <cell r="F37">
            <v>-25754.918783999998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40">
          <cell r="B40">
            <v>-10887031.318947354</v>
          </cell>
          <cell r="C40">
            <v>-4812083.830848773</v>
          </cell>
          <cell r="D40">
            <v>0</v>
          </cell>
          <cell r="E40">
            <v>-283297.94796658488</v>
          </cell>
          <cell r="F40">
            <v>-763622.1822372725</v>
          </cell>
        </row>
        <row r="44">
          <cell r="B44">
            <v>215022440.10623199</v>
          </cell>
          <cell r="C44">
            <v>390008777.52437603</v>
          </cell>
          <cell r="D44">
            <v>0</v>
          </cell>
          <cell r="E44">
            <v>134693477.43347198</v>
          </cell>
          <cell r="F44">
            <v>25720667.425919995</v>
          </cell>
        </row>
        <row r="45">
          <cell r="B45">
            <v>-246885511.92000031</v>
          </cell>
          <cell r="C45">
            <v>-412155138.42999995</v>
          </cell>
          <cell r="D45">
            <v>0</v>
          </cell>
          <cell r="E45">
            <v>-125240124.00000001</v>
          </cell>
          <cell r="F45">
            <v>-25828815.020000007</v>
          </cell>
        </row>
        <row r="46">
          <cell r="B46">
            <v>0</v>
          </cell>
          <cell r="C46">
            <v>36199337.090000018</v>
          </cell>
          <cell r="D46">
            <v>-36199337.090000018</v>
          </cell>
          <cell r="E46">
            <v>0</v>
          </cell>
          <cell r="F46">
            <v>0</v>
          </cell>
        </row>
        <row r="47">
          <cell r="B47">
            <v>-7906642.5493899994</v>
          </cell>
          <cell r="C47">
            <v>-5357306.5164749995</v>
          </cell>
          <cell r="D47">
            <v>0</v>
          </cell>
          <cell r="E47">
            <v>-2457531.0801249999</v>
          </cell>
          <cell r="F47">
            <v>-993984.80400999996</v>
          </cell>
        </row>
        <row r="48">
          <cell r="B48">
            <v>-151337.20009200001</v>
          </cell>
          <cell r="C48">
            <v>-275855.83812600002</v>
          </cell>
          <cell r="D48">
            <v>0</v>
          </cell>
          <cell r="E48">
            <v>-99658.429392000005</v>
          </cell>
          <cell r="F48">
            <v>-17135.592390000002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1">
          <cell r="B51">
            <v>2554899.2523363689</v>
          </cell>
          <cell r="C51">
            <v>1129269.2214652486</v>
          </cell>
          <cell r="D51">
            <v>0</v>
          </cell>
          <cell r="E51">
            <v>66482.560235551689</v>
          </cell>
          <cell r="F51">
            <v>179201.99596285447</v>
          </cell>
        </row>
        <row r="55">
          <cell r="B55">
            <v>207569204.66339001</v>
          </cell>
          <cell r="C55">
            <v>376490941.91933918</v>
          </cell>
          <cell r="D55">
            <v>0</v>
          </cell>
          <cell r="E55">
            <v>130023253.76687801</v>
          </cell>
          <cell r="F55">
            <v>24828826.440393008</v>
          </cell>
        </row>
        <row r="56">
          <cell r="B56">
            <v>-242054237.52736247</v>
          </cell>
          <cell r="C56">
            <v>-375147838.14629406</v>
          </cell>
          <cell r="D56">
            <v>0</v>
          </cell>
          <cell r="E56">
            <v>-128464105.75344799</v>
          </cell>
          <cell r="F56">
            <v>-27876307.482895002</v>
          </cell>
        </row>
        <row r="57">
          <cell r="B57">
            <v>0</v>
          </cell>
          <cell r="C57">
            <v>1982617630.6199999</v>
          </cell>
          <cell r="D57">
            <v>-1982617630.6199999</v>
          </cell>
          <cell r="E57">
            <v>0</v>
          </cell>
          <cell r="F57">
            <v>0</v>
          </cell>
        </row>
        <row r="58">
          <cell r="B58">
            <v>-7931180.2240660004</v>
          </cell>
          <cell r="C58">
            <v>-5373961.1643649992</v>
          </cell>
          <cell r="D58">
            <v>0</v>
          </cell>
          <cell r="E58">
            <v>-2465195.8556749998</v>
          </cell>
          <cell r="F58">
            <v>-997092.28589399997</v>
          </cell>
        </row>
        <row r="59">
          <cell r="B59">
            <v>-125497.94792599999</v>
          </cell>
          <cell r="C59">
            <v>-228756.324203</v>
          </cell>
          <cell r="D59">
            <v>0</v>
          </cell>
          <cell r="E59">
            <v>-82642.789575999996</v>
          </cell>
          <cell r="F59">
            <v>-14209.868295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2">
          <cell r="B62">
            <v>-4091762.6854386963</v>
          </cell>
          <cell r="C62">
            <v>-1808565.1158183387</v>
          </cell>
          <cell r="D62">
            <v>0</v>
          </cell>
          <cell r="E62">
            <v>-106474.20204749673</v>
          </cell>
          <cell r="F62">
            <v>-286998.41669545666</v>
          </cell>
        </row>
        <row r="66">
          <cell r="B66">
            <v>200930383.79200402</v>
          </cell>
          <cell r="C66">
            <v>368144897.52667201</v>
          </cell>
          <cell r="D66">
            <v>0</v>
          </cell>
          <cell r="E66">
            <v>138990495.90599403</v>
          </cell>
          <cell r="F66">
            <v>21426604.245330006</v>
          </cell>
        </row>
        <row r="67">
          <cell r="B67">
            <v>-215873766.85487375</v>
          </cell>
          <cell r="C67">
            <v>-383643532.04329312</v>
          </cell>
          <cell r="D67">
            <v>0</v>
          </cell>
          <cell r="E67">
            <v>-131891373.07831599</v>
          </cell>
          <cell r="F67">
            <v>-21084419.063516993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B69">
            <v>-7692124.4175439999</v>
          </cell>
          <cell r="C69">
            <v>-5202206.9546799995</v>
          </cell>
          <cell r="D69">
            <v>0</v>
          </cell>
          <cell r="E69">
            <v>-2377919.8716399996</v>
          </cell>
          <cell r="F69">
            <v>-959283.71613599989</v>
          </cell>
        </row>
        <row r="70">
          <cell r="B70">
            <v>-45944.960905999993</v>
          </cell>
          <cell r="C70">
            <v>-83747.985893000034</v>
          </cell>
          <cell r="D70">
            <v>0</v>
          </cell>
          <cell r="E70">
            <v>-30255.632056000031</v>
          </cell>
          <cell r="F70">
            <v>-5202.251145000002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3">
          <cell r="B73">
            <v>388200.0719850476</v>
          </cell>
          <cell r="C73">
            <v>171585.00189877243</v>
          </cell>
          <cell r="D73">
            <v>0</v>
          </cell>
          <cell r="E73">
            <v>10101.586058859422</v>
          </cell>
          <cell r="F73">
            <v>27228.560057320592</v>
          </cell>
        </row>
        <row r="77">
          <cell r="B77">
            <v>205935825.71325997</v>
          </cell>
          <cell r="C77">
            <v>375335890.20403004</v>
          </cell>
          <cell r="D77">
            <v>0</v>
          </cell>
          <cell r="E77">
            <v>135570252.54975998</v>
          </cell>
          <cell r="F77">
            <v>23318223.97295</v>
          </cell>
        </row>
        <row r="78">
          <cell r="B78">
            <v>-188133278.36999956</v>
          </cell>
          <cell r="C78">
            <v>-385649611.14000005</v>
          </cell>
          <cell r="D78">
            <v>0</v>
          </cell>
          <cell r="E78">
            <v>-125616271</v>
          </cell>
          <cell r="F78">
            <v>-43135564.130000003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B80">
            <v>-5580075.5921890009</v>
          </cell>
          <cell r="C80">
            <v>-3773821.9609550005</v>
          </cell>
          <cell r="D80">
            <v>0</v>
          </cell>
          <cell r="E80">
            <v>-1725007.5422150004</v>
          </cell>
          <cell r="F80">
            <v>-695890.4146410001</v>
          </cell>
        </row>
        <row r="81">
          <cell r="B81">
            <v>-1684033.7714460001</v>
          </cell>
          <cell r="C81">
            <v>-3069638.8407630003</v>
          </cell>
          <cell r="D81">
            <v>0</v>
          </cell>
          <cell r="E81">
            <v>-1108968.321096</v>
          </cell>
          <cell r="F81">
            <v>-190679.59669500001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4">
          <cell r="B84">
            <v>1945259.902884</v>
          </cell>
          <cell r="C84">
            <v>795378.3576600001</v>
          </cell>
          <cell r="D84">
            <v>0</v>
          </cell>
          <cell r="E84">
            <v>25010.069015999998</v>
          </cell>
          <cell r="F84">
            <v>142499.23043999998</v>
          </cell>
        </row>
        <row r="88">
          <cell r="B88">
            <v>212154172.48858094</v>
          </cell>
          <cell r="C88">
            <v>385307406.34420347</v>
          </cell>
          <cell r="D88">
            <v>0</v>
          </cell>
          <cell r="E88">
            <v>125771337.53233869</v>
          </cell>
          <cell r="F88">
            <v>25475780.134876978</v>
          </cell>
        </row>
        <row r="89">
          <cell r="B89">
            <v>-215016593.73102126</v>
          </cell>
          <cell r="C89">
            <v>-342514320.49647719</v>
          </cell>
          <cell r="D89">
            <v>0</v>
          </cell>
          <cell r="E89">
            <v>-133394680.33255686</v>
          </cell>
          <cell r="F89">
            <v>-25550252.759944715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B91">
            <v>-6014245.9771730006</v>
          </cell>
          <cell r="C91">
            <v>-4067452.7024349999</v>
          </cell>
          <cell r="D91">
            <v>0</v>
          </cell>
          <cell r="E91">
            <v>-1859225.650255</v>
          </cell>
          <cell r="F91">
            <v>-750035.7401370001</v>
          </cell>
        </row>
        <row r="92">
          <cell r="B92">
            <v>-29444.877379900001</v>
          </cell>
          <cell r="C92">
            <v>-53477.599293650004</v>
          </cell>
          <cell r="D92">
            <v>0</v>
          </cell>
          <cell r="E92">
            <v>-17455.6899471</v>
          </cell>
          <cell r="F92">
            <v>-3535.8833793500003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5">
          <cell r="B95">
            <v>2983140.6111965002</v>
          </cell>
          <cell r="C95">
            <v>1219747.2823475001</v>
          </cell>
          <cell r="D95">
            <v>0</v>
          </cell>
          <cell r="E95">
            <v>38354.027890999998</v>
          </cell>
          <cell r="F95">
            <v>218528.763565</v>
          </cell>
        </row>
        <row r="99">
          <cell r="B99">
            <v>208511308.06139094</v>
          </cell>
          <cell r="C99">
            <v>378689364.76723039</v>
          </cell>
          <cell r="D99">
            <v>0</v>
          </cell>
          <cell r="E99">
            <v>123608511.99728267</v>
          </cell>
          <cell r="F99">
            <v>25038510.204095978</v>
          </cell>
        </row>
        <row r="100">
          <cell r="B100">
            <v>-212177300.27130327</v>
          </cell>
          <cell r="C100">
            <v>-385029351.82731855</v>
          </cell>
          <cell r="D100">
            <v>0</v>
          </cell>
          <cell r="E100">
            <v>-123959208.03616403</v>
          </cell>
          <cell r="F100">
            <v>-26536505.995213978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B102">
            <v>-12936796.161589999</v>
          </cell>
          <cell r="C102">
            <v>-8749194.2810500003</v>
          </cell>
          <cell r="D102">
            <v>0</v>
          </cell>
          <cell r="E102">
            <v>-3999241.6916499999</v>
          </cell>
          <cell r="F102">
            <v>-1613345.9657100001</v>
          </cell>
        </row>
        <row r="103">
          <cell r="B103">
            <v>30.187482000000003</v>
          </cell>
          <cell r="C103">
            <v>55.025421000000001</v>
          </cell>
          <cell r="D103">
            <v>0</v>
          </cell>
          <cell r="E103">
            <v>19.879032000000002</v>
          </cell>
          <cell r="F103">
            <v>3.4180650000000004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6">
          <cell r="B106">
            <v>3281949.2613239898</v>
          </cell>
          <cell r="C106">
            <v>1341924.238259997</v>
          </cell>
          <cell r="D106">
            <v>0</v>
          </cell>
          <cell r="E106">
            <v>42195.789575999908</v>
          </cell>
          <cell r="F106">
            <v>240417.87083999949</v>
          </cell>
        </row>
        <row r="110">
          <cell r="B110">
            <v>206329094.82402393</v>
          </cell>
          <cell r="C110">
            <v>375815720.93438423</v>
          </cell>
          <cell r="E110">
            <v>122718990.53933568</v>
          </cell>
          <cell r="F110">
            <v>24236358.252256587</v>
          </cell>
        </row>
        <row r="111">
          <cell r="B111">
            <v>-249111173.28125712</v>
          </cell>
          <cell r="C111">
            <v>-318842057.831469</v>
          </cell>
          <cell r="E111">
            <v>-123604855.12863657</v>
          </cell>
          <cell r="F111">
            <v>-24081374.718636654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B113">
            <v>-5724814.9595139995</v>
          </cell>
          <cell r="C113">
            <v>-3871709.6318299999</v>
          </cell>
          <cell r="E113">
            <v>-1769751.82859</v>
          </cell>
          <cell r="F113">
            <v>-713940.840066</v>
          </cell>
        </row>
        <row r="114">
          <cell r="B114">
            <v>-193333.06088364002</v>
          </cell>
          <cell r="C114">
            <v>-351130.27732314006</v>
          </cell>
          <cell r="E114">
            <v>-114612.87217356001</v>
          </cell>
          <cell r="F114">
            <v>-23216.369619660003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7">
          <cell r="B117">
            <v>3316877.2984360005</v>
          </cell>
          <cell r="C117">
            <v>1354648.031642</v>
          </cell>
          <cell r="E117">
            <v>49142.599902000009</v>
          </cell>
          <cell r="F117">
            <v>243231.05002000002</v>
          </cell>
        </row>
        <row r="121">
          <cell r="B121">
            <v>135837155.93326393</v>
          </cell>
          <cell r="C121">
            <v>380805954.2266469</v>
          </cell>
          <cell r="E121">
            <v>131305943.37981899</v>
          </cell>
          <cell r="F121">
            <v>51577651.720269993</v>
          </cell>
        </row>
        <row r="122">
          <cell r="B122">
            <v>-161871687.51999989</v>
          </cell>
          <cell r="C122">
            <v>-386895764.53000003</v>
          </cell>
          <cell r="E122">
            <v>-126357937.87</v>
          </cell>
          <cell r="F122">
            <v>-21393398.949999992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B124">
            <v>-6287649.5404449981</v>
          </cell>
          <cell r="C124">
            <v>-4252356.3572749989</v>
          </cell>
          <cell r="E124">
            <v>-1943744.7935749996</v>
          </cell>
          <cell r="F124">
            <v>-784131.85870499979</v>
          </cell>
        </row>
        <row r="125">
          <cell r="B125">
            <v>-188640.85855999999</v>
          </cell>
          <cell r="C125">
            <v>-531331.92238</v>
          </cell>
          <cell r="E125">
            <v>-183281.74325999999</v>
          </cell>
          <cell r="F125">
            <v>-71130.075799999991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</row>
        <row r="128">
          <cell r="B128">
            <v>4641520.3728920016</v>
          </cell>
          <cell r="C128">
            <v>1895646.3779740005</v>
          </cell>
          <cell r="E128">
            <v>68768.410194000026</v>
          </cell>
          <cell r="F128">
            <v>340368.8989400001</v>
          </cell>
        </row>
        <row r="132">
          <cell r="B132">
            <v>133593640.22622201</v>
          </cell>
          <cell r="C132">
            <v>376275141.25831598</v>
          </cell>
          <cell r="E132">
            <v>129795289.92769703</v>
          </cell>
          <cell r="F132">
            <v>50372287.267765</v>
          </cell>
        </row>
        <row r="133">
          <cell r="B133">
            <v>-161688398.16</v>
          </cell>
          <cell r="C133">
            <v>-379241032.57999998</v>
          </cell>
          <cell r="E133">
            <v>-129693026.00000001</v>
          </cell>
          <cell r="F133">
            <v>-22678364.750000011</v>
          </cell>
        </row>
        <row r="134">
          <cell r="B134">
            <v>0</v>
          </cell>
          <cell r="C134">
            <v>0</v>
          </cell>
          <cell r="E134">
            <v>0</v>
          </cell>
          <cell r="F134">
            <v>0</v>
          </cell>
        </row>
        <row r="135">
          <cell r="B135">
            <v>-9005426.5550969988</v>
          </cell>
          <cell r="C135">
            <v>-6090397.1532149995</v>
          </cell>
          <cell r="E135">
            <v>-2783910.0871949997</v>
          </cell>
          <cell r="F135">
            <v>-1123065.4344929999</v>
          </cell>
        </row>
        <row r="136">
          <cell r="B136">
            <v>-1004829.37016</v>
          </cell>
          <cell r="C136">
            <v>-2830234.7910550004</v>
          </cell>
          <cell r="E136">
            <v>-976283.08123500005</v>
          </cell>
          <cell r="F136">
            <v>-378887.10755000002</v>
          </cell>
        </row>
        <row r="137">
          <cell r="B137">
            <v>0</v>
          </cell>
          <cell r="C137">
            <v>0</v>
          </cell>
          <cell r="E137">
            <v>0</v>
          </cell>
          <cell r="F137">
            <v>0</v>
          </cell>
        </row>
        <row r="139">
          <cell r="B139">
            <v>596170.26176500006</v>
          </cell>
          <cell r="C139">
            <v>243482.2873925</v>
          </cell>
          <cell r="E139">
            <v>8832.8129175000013</v>
          </cell>
          <cell r="F139">
            <v>43717.962925000007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5"/>
  <sheetViews>
    <sheetView tabSelected="1" zoomScale="75" zoomScaleNormal="75" zoomScaleSheetLayoutView="85" zoomScalePageLayoutView="70" workbookViewId="0">
      <selection activeCell="I12" sqref="I12"/>
    </sheetView>
  </sheetViews>
  <sheetFormatPr defaultColWidth="9.109375" defaultRowHeight="15.6" x14ac:dyDescent="0.3"/>
  <cols>
    <col min="1" max="1" width="31.33203125" style="1" customWidth="1"/>
    <col min="2" max="2" width="22.6640625" style="2" customWidth="1"/>
    <col min="3" max="3" width="22.44140625" style="2" customWidth="1"/>
    <col min="4" max="4" width="18.88671875" style="2" customWidth="1"/>
    <col min="5" max="5" width="22.6640625" style="2" customWidth="1"/>
    <col min="6" max="6" width="20.88671875" style="2" customWidth="1"/>
    <col min="7" max="7" width="19.6640625" style="2" customWidth="1"/>
    <col min="8" max="8" width="24" style="1" customWidth="1"/>
    <col min="9" max="9" width="21.33203125" style="1" bestFit="1" customWidth="1"/>
    <col min="10" max="10" width="10.33203125" style="1" customWidth="1"/>
    <col min="11" max="11" width="5.109375" style="1" customWidth="1"/>
    <col min="12" max="12" width="11.6640625" style="1" customWidth="1"/>
    <col min="13" max="13" width="9.6640625" style="1" customWidth="1"/>
    <col min="14" max="14" width="16.44140625" style="1" customWidth="1"/>
    <col min="15" max="15" width="16.44140625" style="1" bestFit="1" customWidth="1"/>
    <col min="16" max="16" width="13.88671875" style="1" bestFit="1" customWidth="1"/>
    <col min="17" max="18" width="12.6640625" style="1" customWidth="1"/>
    <col min="19" max="16384" width="9.109375" style="1"/>
  </cols>
  <sheetData>
    <row r="1" spans="1:36" x14ac:dyDescent="0.3">
      <c r="A1" s="33" t="s">
        <v>27</v>
      </c>
      <c r="B1" s="33"/>
      <c r="C1" s="33"/>
      <c r="D1" s="33"/>
      <c r="E1" s="33"/>
      <c r="F1" s="33"/>
      <c r="G1" s="33"/>
    </row>
    <row r="2" spans="1:36" x14ac:dyDescent="0.3">
      <c r="A2" s="34">
        <v>2016</v>
      </c>
      <c r="B2" s="34"/>
      <c r="C2" s="34"/>
      <c r="D2" s="34"/>
      <c r="E2" s="34"/>
      <c r="F2" s="34"/>
      <c r="G2" s="34"/>
    </row>
    <row r="3" spans="1:36" x14ac:dyDescent="0.3">
      <c r="A3" s="33" t="s">
        <v>26</v>
      </c>
      <c r="B3" s="33"/>
      <c r="C3" s="33"/>
      <c r="D3" s="33"/>
      <c r="E3" s="33"/>
      <c r="F3" s="33"/>
      <c r="G3" s="33"/>
    </row>
    <row r="4" spans="1:36" x14ac:dyDescent="0.3">
      <c r="A4" s="32"/>
      <c r="B4" s="31"/>
      <c r="C4" s="31"/>
      <c r="D4" s="31"/>
      <c r="E4" s="31"/>
      <c r="F4" s="31"/>
      <c r="G4" s="31"/>
    </row>
    <row r="5" spans="1:36" ht="18" customHeight="1" x14ac:dyDescent="0.3">
      <c r="B5" s="30" t="s">
        <v>25</v>
      </c>
      <c r="C5" s="30" t="s">
        <v>24</v>
      </c>
      <c r="D5" s="30" t="s">
        <v>24</v>
      </c>
      <c r="E5" s="30" t="s">
        <v>23</v>
      </c>
      <c r="F5" s="30" t="s">
        <v>22</v>
      </c>
    </row>
    <row r="6" spans="1:36" ht="18" customHeight="1" x14ac:dyDescent="0.3">
      <c r="B6" s="29" t="s">
        <v>20</v>
      </c>
      <c r="C6" s="29" t="s">
        <v>20</v>
      </c>
      <c r="D6" s="29" t="s">
        <v>21</v>
      </c>
      <c r="E6" s="29" t="s">
        <v>20</v>
      </c>
      <c r="F6" s="29" t="s">
        <v>20</v>
      </c>
      <c r="G6" s="28" t="s">
        <v>19</v>
      </c>
    </row>
    <row r="7" spans="1:36" ht="18" customHeight="1" x14ac:dyDescent="0.3">
      <c r="B7" s="27"/>
      <c r="C7" s="27"/>
      <c r="D7" s="27"/>
      <c r="E7" s="27"/>
      <c r="F7" s="27"/>
      <c r="G7" s="26"/>
    </row>
    <row r="8" spans="1:36" ht="18" customHeight="1" x14ac:dyDescent="0.3"/>
    <row r="9" spans="1:36" ht="18" customHeight="1" thickBot="1" x14ac:dyDescent="0.35">
      <c r="A9" s="12" t="s">
        <v>18</v>
      </c>
      <c r="B9" s="25">
        <v>5361641520.9545193</v>
      </c>
      <c r="C9" s="25">
        <v>209164166.01244837</v>
      </c>
      <c r="D9" s="25">
        <v>2011767673.46</v>
      </c>
      <c r="E9" s="25">
        <v>80745279.589730829</v>
      </c>
      <c r="F9" s="25">
        <v>383765087.33862484</v>
      </c>
      <c r="G9" s="25">
        <v>8047083727.355319</v>
      </c>
    </row>
    <row r="10" spans="1:36" ht="18" customHeight="1" thickTop="1" x14ac:dyDescent="0.3"/>
    <row r="11" spans="1:36" ht="18" customHeight="1" x14ac:dyDescent="0.3"/>
    <row r="12" spans="1:36" ht="18" customHeight="1" x14ac:dyDescent="0.3">
      <c r="A12" s="17" t="s">
        <v>17</v>
      </c>
    </row>
    <row r="13" spans="1:36" ht="18" customHeight="1" x14ac:dyDescent="0.3">
      <c r="A13" s="1" t="s">
        <v>7</v>
      </c>
      <c r="B13" s="14">
        <f>'[15]2016 Cash Monthly'!B11+'[15]2016 Cash Monthly'!B22+'[15]2016 Cash Monthly'!B33</f>
        <v>636242384.30108392</v>
      </c>
      <c r="C13" s="14">
        <f>'[15]2016 Cash Monthly'!C11+'[15]2016 Cash Monthly'!C22+'[15]2016 Cash Monthly'!C33</f>
        <v>1155305039.9109616</v>
      </c>
      <c r="D13" s="14">
        <f>'[15]2016 Cash Monthly'!D11+'[15]2016 Cash Monthly'!D22+'[15]2016 Cash Monthly'!D33</f>
        <v>0</v>
      </c>
      <c r="E13" s="14">
        <f>'[15]2016 Cash Monthly'!E11+'[15]2016 Cash Monthly'!E22+'[15]2016 Cash Monthly'!E33</f>
        <v>379821854.61757696</v>
      </c>
      <c r="F13" s="14">
        <f>'[15]2016 Cash Monthly'!F11+'[15]2016 Cash Monthly'!F22+'[15]2016 Cash Monthly'!F33</f>
        <v>76606975.880376995</v>
      </c>
      <c r="G13" s="14">
        <f t="shared" ref="G13:G19" si="0">SUM(B13:F13)</f>
        <v>2247976254.7099996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8" customHeight="1" x14ac:dyDescent="0.3">
      <c r="A14" s="1" t="s">
        <v>6</v>
      </c>
      <c r="B14" s="7">
        <f>'[15]2016 Cash Monthly'!B12+'[15]2016 Cash Monthly'!B23+'[15]2016 Cash Monthly'!B34</f>
        <v>-502302115.13999987</v>
      </c>
      <c r="C14" s="7">
        <f>'[15]2016 Cash Monthly'!C12+'[15]2016 Cash Monthly'!C23+'[15]2016 Cash Monthly'!C34</f>
        <v>-1120099605.8400002</v>
      </c>
      <c r="D14" s="7">
        <f>'[15]2016 Cash Monthly'!D12+'[15]2016 Cash Monthly'!D23+'[15]2016 Cash Monthly'!D34</f>
        <v>0</v>
      </c>
      <c r="E14" s="7">
        <f>'[15]2016 Cash Monthly'!E12+'[15]2016 Cash Monthly'!E23+'[15]2016 Cash Monthly'!E34</f>
        <v>-382526240.20999998</v>
      </c>
      <c r="F14" s="7">
        <f>'[15]2016 Cash Monthly'!F12+'[15]2016 Cash Monthly'!F23+'[15]2016 Cash Monthly'!F34</f>
        <v>-60356083.970000006</v>
      </c>
      <c r="G14" s="5">
        <f t="shared" si="0"/>
        <v>-2065284045.1600001</v>
      </c>
      <c r="H14" s="2"/>
      <c r="I14" s="24"/>
      <c r="J14" s="24"/>
      <c r="K14" s="24"/>
      <c r="L14" s="24"/>
      <c r="M14" s="24"/>
      <c r="N14" s="2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8" customHeight="1" x14ac:dyDescent="0.3">
      <c r="A15" s="1" t="s">
        <v>5</v>
      </c>
      <c r="B15" s="7">
        <f>'[15]2016 Cash Monthly'!B13+'[15]2016 Cash Monthly'!B24+'[15]2016 Cash Monthly'!B35</f>
        <v>0</v>
      </c>
      <c r="C15" s="7">
        <f>'[15]2016 Cash Monthly'!C13+'[15]2016 Cash Monthly'!C24+'[15]2016 Cash Monthly'!C35</f>
        <v>-7049294.2600000259</v>
      </c>
      <c r="D15" s="7">
        <f>'[15]2016 Cash Monthly'!D13+'[15]2016 Cash Monthly'!D24+'[15]2016 Cash Monthly'!D35</f>
        <v>7049294.2600000259</v>
      </c>
      <c r="E15" s="7">
        <f>'[15]2016 Cash Monthly'!E13+'[15]2016 Cash Monthly'!E24+'[15]2016 Cash Monthly'!E35</f>
        <v>0</v>
      </c>
      <c r="F15" s="7">
        <f>'[15]2016 Cash Monthly'!F13+'[15]2016 Cash Monthly'!F24+'[15]2016 Cash Monthly'!F35</f>
        <v>0</v>
      </c>
      <c r="G15" s="7">
        <f t="shared" si="0"/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8" customHeight="1" x14ac:dyDescent="0.3">
      <c r="A16" s="1" t="s">
        <v>4</v>
      </c>
      <c r="B16" s="7">
        <f>'[15]2016 Cash Monthly'!B14+'[15]2016 Cash Monthly'!B25+'[15]2016 Cash Monthly'!B36</f>
        <v>-21647754.928052001</v>
      </c>
      <c r="C16" s="7">
        <f>'[15]2016 Cash Monthly'!C14+'[15]2016 Cash Monthly'!C25+'[15]2016 Cash Monthly'!C36</f>
        <v>-12835345.637678001</v>
      </c>
      <c r="D16" s="7">
        <f>'[15]2016 Cash Monthly'!D14+'[15]2016 Cash Monthly'!D25+'[15]2016 Cash Monthly'!D36</f>
        <v>0</v>
      </c>
      <c r="E16" s="7">
        <f>'[15]2016 Cash Monthly'!E14+'[15]2016 Cash Monthly'!E25+'[15]2016 Cash Monthly'!E36</f>
        <v>-5986675.5987860002</v>
      </c>
      <c r="F16" s="7">
        <f>'[15]2016 Cash Monthly'!F14+'[15]2016 Cash Monthly'!F25+'[15]2016 Cash Monthly'!F36</f>
        <v>-2873294.2754840003</v>
      </c>
      <c r="G16" s="5">
        <f t="shared" si="0"/>
        <v>-43343070.440000005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8" customHeight="1" x14ac:dyDescent="0.3">
      <c r="A17" s="1" t="s">
        <v>3</v>
      </c>
      <c r="B17" s="7">
        <f>'[15]2016 Cash Monthly'!B18+'[15]2016 Cash Monthly'!B29+'[15]2016 Cash Monthly'!B40</f>
        <v>-17616369.751636304</v>
      </c>
      <c r="C17" s="7">
        <f>'[15]2016 Cash Monthly'!C18+'[15]2016 Cash Monthly'!C29+'[15]2016 Cash Monthly'!C40</f>
        <v>-7786461.3002967704</v>
      </c>
      <c r="D17" s="7">
        <f>'[15]2016 Cash Monthly'!D18+'[15]2016 Cash Monthly'!D29+'[15]2016 Cash Monthly'!D40</f>
        <v>0</v>
      </c>
      <c r="E17" s="7">
        <f>'[15]2016 Cash Monthly'!E18+'[15]2016 Cash Monthly'!E29+'[15]2016 Cash Monthly'!E40</f>
        <v>-458406.08473070152</v>
      </c>
      <c r="F17" s="7">
        <f>'[15]2016 Cash Monthly'!F18+'[15]2016 Cash Monthly'!F29+'[15]2016 Cash Monthly'!F40</f>
        <v>-1235621.5683362125</v>
      </c>
      <c r="G17" s="5">
        <f t="shared" si="0"/>
        <v>-27096858.704999983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8" customHeight="1" x14ac:dyDescent="0.3">
      <c r="A18" s="1" t="s">
        <v>2</v>
      </c>
      <c r="B18" s="7">
        <f>'[15]2016 Cash Monthly'!B15+'[15]2016 Cash Monthly'!B26+'[15]2016 Cash Monthly'!B37</f>
        <v>-1155872.954934</v>
      </c>
      <c r="C18" s="7">
        <f>'[15]2016 Cash Monthly'!C15+'[15]2016 Cash Monthly'!C26+'[15]2016 Cash Monthly'!C37</f>
        <v>-2096537.0969699998</v>
      </c>
      <c r="D18" s="7">
        <f>'[15]2016 Cash Monthly'!D15+'[15]2016 Cash Monthly'!D26+'[15]2016 Cash Monthly'!D37</f>
        <v>0</v>
      </c>
      <c r="E18" s="7">
        <f>'[15]2016 Cash Monthly'!E15+'[15]2016 Cash Monthly'!E26+'[15]2016 Cash Monthly'!E37</f>
        <v>-724220.86176</v>
      </c>
      <c r="F18" s="7">
        <f>'[15]2016 Cash Monthly'!F15+'[15]2016 Cash Monthly'!F26+'[15]2016 Cash Monthly'!F37</f>
        <v>-138260.34633599999</v>
      </c>
      <c r="G18" s="5">
        <f t="shared" si="0"/>
        <v>-4114891.2600000002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8" customHeight="1" thickBot="1" x14ac:dyDescent="0.35">
      <c r="A19" s="1" t="s">
        <v>1</v>
      </c>
      <c r="B19" s="7">
        <f>'[15]2016 Cash Monthly'!B16+'[15]2016 Cash Monthly'!B27+'[15]2016 Cash Monthly'!B38</f>
        <v>0</v>
      </c>
      <c r="C19" s="7">
        <f>'[15]2016 Cash Monthly'!C16+'[15]2016 Cash Monthly'!C27+'[15]2016 Cash Monthly'!C38</f>
        <v>0</v>
      </c>
      <c r="D19" s="7">
        <f>'[15]2016 Cash Monthly'!D16+'[15]2016 Cash Monthly'!D27+'[15]2016 Cash Monthly'!D38</f>
        <v>0</v>
      </c>
      <c r="E19" s="7">
        <f>'[15]2016 Cash Monthly'!E16+'[15]2016 Cash Monthly'!E27+'[15]2016 Cash Monthly'!E38</f>
        <v>0</v>
      </c>
      <c r="F19" s="7">
        <f>'[15]2016 Cash Monthly'!F16+'[15]2016 Cash Monthly'!F27+'[15]2016 Cash Monthly'!F38</f>
        <v>0</v>
      </c>
      <c r="G19" s="5">
        <f t="shared" si="0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8" customHeight="1" thickTop="1" x14ac:dyDescent="0.3">
      <c r="A20" s="12" t="s">
        <v>16</v>
      </c>
      <c r="B20" s="13">
        <f t="shared" ref="B20:G20" si="1">SUM(B9+B13,B14,B15,B16,B17,B18,B19)</f>
        <v>5455161792.4809799</v>
      </c>
      <c r="C20" s="13">
        <f t="shared" si="1"/>
        <v>214601961.78846499</v>
      </c>
      <c r="D20" s="13">
        <f t="shared" si="1"/>
        <v>2018816967.72</v>
      </c>
      <c r="E20" s="13">
        <f t="shared" si="1"/>
        <v>70871591.452031136</v>
      </c>
      <c r="F20" s="13">
        <f t="shared" si="1"/>
        <v>395768803.05884558</v>
      </c>
      <c r="G20" s="13">
        <f t="shared" si="1"/>
        <v>8155221116.5003195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8" customHeight="1" x14ac:dyDescent="0.3">
      <c r="B21" s="16"/>
      <c r="C21" s="16"/>
      <c r="D21" s="16"/>
      <c r="E21" s="16"/>
      <c r="F21" s="16"/>
      <c r="G21" s="1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3">
      <c r="B22" s="23"/>
      <c r="C22" s="23"/>
      <c r="D22" s="23"/>
      <c r="E22" s="23"/>
      <c r="F22" s="23"/>
      <c r="G22" s="23"/>
      <c r="H22" s="2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idden="1" x14ac:dyDescent="0.3">
      <c r="A23" s="21" t="s">
        <v>15</v>
      </c>
      <c r="B23" s="20" t="e">
        <f>SUM(#REF!)/#REF!</f>
        <v>#REF!</v>
      </c>
      <c r="C23" s="20" t="e">
        <f>SUM(#REF!)/#REF!</f>
        <v>#REF!</v>
      </c>
      <c r="D23" s="20" t="e">
        <f>SUM(#REF!)/#REF!</f>
        <v>#REF!</v>
      </c>
      <c r="E23" s="20" t="e">
        <f>SUM(#REF!)/#REF!</f>
        <v>#REF!</v>
      </c>
      <c r="F23" s="20" t="e">
        <f>SUM(#REF!)/#REF!</f>
        <v>#REF!</v>
      </c>
      <c r="G23" s="20" t="e">
        <f>SUM(B23:F23)</f>
        <v>#REF!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3">
      <c r="A24" s="17" t="s">
        <v>14</v>
      </c>
      <c r="B24" s="16"/>
      <c r="C24" s="16"/>
      <c r="D24" s="16"/>
      <c r="E24" s="16"/>
      <c r="F24" s="16"/>
      <c r="G24" s="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x14ac:dyDescent="0.3">
      <c r="A25" s="1" t="s">
        <v>7</v>
      </c>
      <c r="B25" s="14">
        <f>'[15]2016 Cash Monthly'!B44+'[15]2016 Cash Monthly'!B55+'[15]2016 Cash Monthly'!B66</f>
        <v>623522028.56162596</v>
      </c>
      <c r="C25" s="14">
        <f>'[15]2016 Cash Monthly'!C44+'[15]2016 Cash Monthly'!C55+'[15]2016 Cash Monthly'!C66</f>
        <v>1134644616.9703872</v>
      </c>
      <c r="D25" s="14">
        <f>'[15]2016 Cash Monthly'!D44+'[15]2016 Cash Monthly'!D55+'[15]2016 Cash Monthly'!D66</f>
        <v>0</v>
      </c>
      <c r="E25" s="14">
        <f>'[15]2016 Cash Monthly'!E44+'[15]2016 Cash Monthly'!E55+'[15]2016 Cash Monthly'!E66</f>
        <v>403707227.10634398</v>
      </c>
      <c r="F25" s="14">
        <f>'[15]2016 Cash Monthly'!F44+'[15]2016 Cash Monthly'!F55+'[15]2016 Cash Monthly'!F66</f>
        <v>71976098.111643016</v>
      </c>
      <c r="G25" s="14">
        <f t="shared" ref="G25:G31" si="2">SUM(B25:F25)</f>
        <v>2233849970.75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x14ac:dyDescent="0.3">
      <c r="A26" s="1" t="s">
        <v>6</v>
      </c>
      <c r="B26" s="14">
        <f>'[15]2016 Cash Monthly'!B45+'[15]2016 Cash Monthly'!B56+'[15]2016 Cash Monthly'!B67</f>
        <v>-704813516.30223656</v>
      </c>
      <c r="C26" s="14">
        <f>'[15]2016 Cash Monthly'!C45+'[15]2016 Cash Monthly'!C56+'[15]2016 Cash Monthly'!C67</f>
        <v>-1170946508.6195869</v>
      </c>
      <c r="D26" s="14">
        <f>'[15]2016 Cash Monthly'!D45+'[15]2016 Cash Monthly'!D56+'[15]2016 Cash Monthly'!D67</f>
        <v>0</v>
      </c>
      <c r="E26" s="14">
        <f>'[15]2016 Cash Monthly'!E45+'[15]2016 Cash Monthly'!E56+'[15]2016 Cash Monthly'!E67</f>
        <v>-385595602.83176398</v>
      </c>
      <c r="F26" s="14">
        <f>'[15]2016 Cash Monthly'!F45+'[15]2016 Cash Monthly'!F56+'[15]2016 Cash Monthly'!F67</f>
        <v>-74789541.566412002</v>
      </c>
      <c r="G26" s="5">
        <f t="shared" si="2"/>
        <v>-2336145169.3199997</v>
      </c>
    </row>
    <row r="27" spans="1:36" x14ac:dyDescent="0.3">
      <c r="A27" s="1" t="s">
        <v>5</v>
      </c>
      <c r="B27" s="14">
        <f>'[15]2016 Cash Monthly'!B46+'[15]2016 Cash Monthly'!B57+'[15]2016 Cash Monthly'!B68</f>
        <v>0</v>
      </c>
      <c r="C27" s="14">
        <f>'[15]2016 Cash Monthly'!C46+'[15]2016 Cash Monthly'!C57+'[15]2016 Cash Monthly'!C68</f>
        <v>2018816967.7099998</v>
      </c>
      <c r="D27" s="14">
        <f>'[15]2016 Cash Monthly'!D46+'[15]2016 Cash Monthly'!D57+'[15]2016 Cash Monthly'!D68</f>
        <v>-2018816967.7099998</v>
      </c>
      <c r="E27" s="14">
        <f>'[15]2016 Cash Monthly'!E46+'[15]2016 Cash Monthly'!E57+'[15]2016 Cash Monthly'!E68</f>
        <v>0</v>
      </c>
      <c r="F27" s="14">
        <f>'[15]2016 Cash Monthly'!F46+'[15]2016 Cash Monthly'!F57+'[15]2016 Cash Monthly'!F68</f>
        <v>0</v>
      </c>
      <c r="G27" s="7">
        <f t="shared" si="2"/>
        <v>0</v>
      </c>
      <c r="H27" s="19"/>
    </row>
    <row r="28" spans="1:36" x14ac:dyDescent="0.3">
      <c r="A28" s="1" t="s">
        <v>4</v>
      </c>
      <c r="B28" s="14">
        <f>'[15]2016 Cash Monthly'!B47+'[15]2016 Cash Monthly'!B58+'[15]2016 Cash Monthly'!B69</f>
        <v>-23529947.191</v>
      </c>
      <c r="C28" s="14">
        <f>'[15]2016 Cash Monthly'!C47+'[15]2016 Cash Monthly'!C58+'[15]2016 Cash Monthly'!C69</f>
        <v>-15933474.635519998</v>
      </c>
      <c r="D28" s="14">
        <f>'[15]2016 Cash Monthly'!D47+'[15]2016 Cash Monthly'!D58+'[15]2016 Cash Monthly'!D69</f>
        <v>0</v>
      </c>
      <c r="E28" s="14">
        <f>'[15]2016 Cash Monthly'!E47+'[15]2016 Cash Monthly'!E58+'[15]2016 Cash Monthly'!E69</f>
        <v>-7300646.8074399987</v>
      </c>
      <c r="F28" s="14">
        <f>'[15]2016 Cash Monthly'!F47+'[15]2016 Cash Monthly'!F58+'[15]2016 Cash Monthly'!F69</f>
        <v>-2950360.8060400002</v>
      </c>
      <c r="G28" s="5">
        <f t="shared" si="2"/>
        <v>-49714429.439999998</v>
      </c>
    </row>
    <row r="29" spans="1:36" x14ac:dyDescent="0.3">
      <c r="A29" s="1" t="s">
        <v>3</v>
      </c>
      <c r="B29" s="2">
        <f>'[15]2016 Cash Monthly'!B51+'[15]2016 Cash Monthly'!B62+'[15]2016 Cash Monthly'!B73</f>
        <v>-1148663.3611172799</v>
      </c>
      <c r="C29" s="2">
        <f>'[15]2016 Cash Monthly'!C51+'[15]2016 Cash Monthly'!C62+'[15]2016 Cash Monthly'!C73</f>
        <v>-507710.89245431765</v>
      </c>
      <c r="D29" s="2">
        <f>'[15]2016 Cash Monthly'!D51+'[15]2016 Cash Monthly'!D62+'[15]2016 Cash Monthly'!D73</f>
        <v>0</v>
      </c>
      <c r="E29" s="2">
        <f>'[15]2016 Cash Monthly'!E51+'[15]2016 Cash Monthly'!E62+'[15]2016 Cash Monthly'!E73</f>
        <v>-29890.055753085617</v>
      </c>
      <c r="F29" s="2">
        <f>'[15]2016 Cash Monthly'!F51+'[15]2016 Cash Monthly'!F62+'[15]2016 Cash Monthly'!F73</f>
        <v>-80567.860675281598</v>
      </c>
      <c r="G29" s="2">
        <f t="shared" si="2"/>
        <v>-1766832.1699999645</v>
      </c>
    </row>
    <row r="30" spans="1:36" x14ac:dyDescent="0.3">
      <c r="A30" s="1" t="s">
        <v>2</v>
      </c>
      <c r="B30" s="14">
        <f>'[15]2016 Cash Monthly'!B48+'[15]2016 Cash Monthly'!B59+'[15]2016 Cash Monthly'!B70</f>
        <v>-322780.108924</v>
      </c>
      <c r="C30" s="14">
        <f>'[15]2016 Cash Monthly'!C48+'[15]2016 Cash Monthly'!C59+'[15]2016 Cash Monthly'!C70</f>
        <v>-588360.14822200011</v>
      </c>
      <c r="D30" s="14">
        <f>'[15]2016 Cash Monthly'!D48+'[15]2016 Cash Monthly'!D59+'[15]2016 Cash Monthly'!D70</f>
        <v>0</v>
      </c>
      <c r="E30" s="14">
        <f>'[15]2016 Cash Monthly'!E48+'[15]2016 Cash Monthly'!E59+'[15]2016 Cash Monthly'!E70</f>
        <v>-212556.85102400003</v>
      </c>
      <c r="F30" s="14">
        <f>'[15]2016 Cash Monthly'!F48+'[15]2016 Cash Monthly'!F59+'[15]2016 Cash Monthly'!F70</f>
        <v>-36547.71183</v>
      </c>
      <c r="G30" s="5">
        <f t="shared" si="2"/>
        <v>-1160244.82</v>
      </c>
    </row>
    <row r="31" spans="1:36" ht="16.2" thickBot="1" x14ac:dyDescent="0.35">
      <c r="A31" s="1" t="s">
        <v>1</v>
      </c>
      <c r="B31" s="15">
        <f>'[15]2016 Cash Monthly'!B49+'[15]2016 Cash Monthly'!B60+'[15]2016 Cash Monthly'!B71</f>
        <v>0</v>
      </c>
      <c r="C31" s="15">
        <f>'[15]2016 Cash Monthly'!C49+'[15]2016 Cash Monthly'!C60+'[15]2016 Cash Monthly'!C71</f>
        <v>0</v>
      </c>
      <c r="D31" s="15">
        <f>'[15]2016 Cash Monthly'!D49+'[15]2016 Cash Monthly'!D60+'[15]2016 Cash Monthly'!D71</f>
        <v>0</v>
      </c>
      <c r="E31" s="15">
        <f>'[15]2016 Cash Monthly'!E49+'[15]2016 Cash Monthly'!E60+'[15]2016 Cash Monthly'!E71</f>
        <v>0</v>
      </c>
      <c r="F31" s="15">
        <f>'[15]2016 Cash Monthly'!F49+'[15]2016 Cash Monthly'!F60+'[15]2016 Cash Monthly'!F71</f>
        <v>0</v>
      </c>
      <c r="G31" s="5">
        <f t="shared" si="2"/>
        <v>0</v>
      </c>
    </row>
    <row r="32" spans="1:36" ht="16.2" thickTop="1" x14ac:dyDescent="0.3">
      <c r="A32" s="12" t="s">
        <v>13</v>
      </c>
      <c r="B32" s="3">
        <f t="shared" ref="B32:G32" si="3">SUM(B20+B25,B26,B27,B28,B29,B30,B31)</f>
        <v>5348868914.0793285</v>
      </c>
      <c r="C32" s="13">
        <f t="shared" si="3"/>
        <v>2180087492.173069</v>
      </c>
      <c r="D32" s="13">
        <f t="shared" si="3"/>
        <v>1.0000228881835937E-2</v>
      </c>
      <c r="E32" s="13">
        <f t="shared" si="3"/>
        <v>81440122.012394056</v>
      </c>
      <c r="F32" s="13">
        <f t="shared" si="3"/>
        <v>389887883.22553134</v>
      </c>
      <c r="G32" s="13">
        <f t="shared" si="3"/>
        <v>8000284411.5003214</v>
      </c>
    </row>
    <row r="33" spans="1:7" x14ac:dyDescent="0.3">
      <c r="B33" s="18"/>
      <c r="C33" s="18"/>
      <c r="D33" s="18"/>
      <c r="E33" s="18"/>
      <c r="F33" s="18"/>
      <c r="G33" s="18"/>
    </row>
    <row r="34" spans="1:7" x14ac:dyDescent="0.3">
      <c r="B34" s="18"/>
      <c r="C34" s="18"/>
      <c r="D34" s="18"/>
      <c r="E34" s="18"/>
      <c r="F34" s="18"/>
      <c r="G34" s="18"/>
    </row>
    <row r="35" spans="1:7" x14ac:dyDescent="0.3">
      <c r="A35" s="17" t="s">
        <v>12</v>
      </c>
      <c r="B35" s="16"/>
      <c r="C35" s="16"/>
      <c r="D35" s="16"/>
      <c r="E35" s="16"/>
      <c r="F35" s="16"/>
      <c r="G35" s="16"/>
    </row>
    <row r="36" spans="1:7" x14ac:dyDescent="0.3">
      <c r="A36" s="1" t="s">
        <v>7</v>
      </c>
      <c r="B36" s="14">
        <f>'[15]2016 Cash Monthly'!B77+'[15]2016 Cash Monthly'!B88+'[15]2016 Cash Monthly'!B99</f>
        <v>626601306.26323175</v>
      </c>
      <c r="C36" s="14">
        <f>'[15]2016 Cash Monthly'!C77+'[15]2016 Cash Monthly'!C88+'[15]2016 Cash Monthly'!C99</f>
        <v>1139332661.315464</v>
      </c>
      <c r="D36" s="14">
        <f>'[15]2016 Cash Monthly'!D77+'[15]2016 Cash Monthly'!D88+'[15]2016 Cash Monthly'!D99</f>
        <v>0</v>
      </c>
      <c r="E36" s="14">
        <f>'[15]2016 Cash Monthly'!E77+'[15]2016 Cash Monthly'!E88+'[15]2016 Cash Monthly'!E99</f>
        <v>384950102.07938135</v>
      </c>
      <c r="F36" s="14">
        <f>'[15]2016 Cash Monthly'!F77+'[15]2016 Cash Monthly'!F88+'[15]2016 Cash Monthly'!F99</f>
        <v>73832514.311922953</v>
      </c>
      <c r="G36" s="14">
        <f t="shared" ref="G36:G42" si="4">SUM(B36:F36)</f>
        <v>2224716583.9700003</v>
      </c>
    </row>
    <row r="37" spans="1:7" x14ac:dyDescent="0.3">
      <c r="A37" s="1" t="s">
        <v>6</v>
      </c>
      <c r="B37" s="14">
        <f>'[15]2016 Cash Monthly'!B78+'[15]2016 Cash Monthly'!B89+'[15]2016 Cash Monthly'!B100</f>
        <v>-615327172.37232411</v>
      </c>
      <c r="C37" s="14">
        <f>'[15]2016 Cash Monthly'!C78+'[15]2016 Cash Monthly'!C89+'[15]2016 Cash Monthly'!C100</f>
        <v>-1113193283.4637957</v>
      </c>
      <c r="D37" s="14">
        <f>'[15]2016 Cash Monthly'!D78+'[15]2016 Cash Monthly'!D89+'[15]2016 Cash Monthly'!D100</f>
        <v>0</v>
      </c>
      <c r="E37" s="14">
        <f>'[15]2016 Cash Monthly'!E78+'[15]2016 Cash Monthly'!E89+'[15]2016 Cash Monthly'!E100</f>
        <v>-382970159.36872089</v>
      </c>
      <c r="F37" s="14">
        <f>'[15]2016 Cash Monthly'!F78+'[15]2016 Cash Monthly'!F89+'[15]2016 Cash Monthly'!F100</f>
        <v>-95222322.885158688</v>
      </c>
      <c r="G37" s="5">
        <f t="shared" si="4"/>
        <v>-2206712938.0899992</v>
      </c>
    </row>
    <row r="38" spans="1:7" x14ac:dyDescent="0.3">
      <c r="A38" s="8" t="s">
        <v>5</v>
      </c>
      <c r="B38" s="14">
        <f>'[15]2016 Cash Monthly'!B79+'[15]2016 Cash Monthly'!B90+'[15]2016 Cash Monthly'!B101</f>
        <v>0</v>
      </c>
      <c r="C38" s="14">
        <f>'[15]2016 Cash Monthly'!C79+'[15]2016 Cash Monthly'!C90+'[15]2016 Cash Monthly'!C101</f>
        <v>0</v>
      </c>
      <c r="D38" s="14">
        <f>'[15]2016 Cash Monthly'!D79+'[15]2016 Cash Monthly'!D90+'[15]2016 Cash Monthly'!D101</f>
        <v>0</v>
      </c>
      <c r="E38" s="14">
        <f>'[15]2016 Cash Monthly'!E79+'[15]2016 Cash Monthly'!E90+'[15]2016 Cash Monthly'!E101</f>
        <v>0</v>
      </c>
      <c r="F38" s="14">
        <f>'[15]2016 Cash Monthly'!F79+'[15]2016 Cash Monthly'!F90+'[15]2016 Cash Monthly'!F101</f>
        <v>0</v>
      </c>
      <c r="G38" s="7">
        <f t="shared" si="4"/>
        <v>0</v>
      </c>
    </row>
    <row r="39" spans="1:7" x14ac:dyDescent="0.3">
      <c r="A39" s="1" t="s">
        <v>4</v>
      </c>
      <c r="B39" s="14">
        <f>'[15]2016 Cash Monthly'!B80+'[15]2016 Cash Monthly'!B91+'[15]2016 Cash Monthly'!B102</f>
        <v>-24531117.730952002</v>
      </c>
      <c r="C39" s="14">
        <f>'[15]2016 Cash Monthly'!C80+'[15]2016 Cash Monthly'!C91+'[15]2016 Cash Monthly'!C102</f>
        <v>-16590468.94444</v>
      </c>
      <c r="D39" s="14">
        <f>'[15]2016 Cash Monthly'!D80+'[15]2016 Cash Monthly'!D91+'[15]2016 Cash Monthly'!D102</f>
        <v>0</v>
      </c>
      <c r="E39" s="14">
        <f>'[15]2016 Cash Monthly'!E80+'[15]2016 Cash Monthly'!E91+'[15]2016 Cash Monthly'!E102</f>
        <v>-7583474.8841200005</v>
      </c>
      <c r="F39" s="14">
        <f>'[15]2016 Cash Monthly'!F80+'[15]2016 Cash Monthly'!F91+'[15]2016 Cash Monthly'!F102</f>
        <v>-3059272.1204880001</v>
      </c>
      <c r="G39" s="5">
        <f t="shared" si="4"/>
        <v>-51764333.680000007</v>
      </c>
    </row>
    <row r="40" spans="1:7" x14ac:dyDescent="0.3">
      <c r="A40" s="1" t="s">
        <v>3</v>
      </c>
      <c r="B40" s="15">
        <f>'[15]2016 Cash Monthly'!B84+'[15]2016 Cash Monthly'!B95+'[15]2016 Cash Monthly'!B106</f>
        <v>8210349.7754044905</v>
      </c>
      <c r="C40" s="15">
        <f>'[15]2016 Cash Monthly'!C84+'[15]2016 Cash Monthly'!C95+'[15]2016 Cash Monthly'!C106</f>
        <v>3357049.8782674968</v>
      </c>
      <c r="D40" s="15">
        <f>'[15]2016 Cash Monthly'!D84+'[15]2016 Cash Monthly'!D95+'[15]2016 Cash Monthly'!D106</f>
        <v>0</v>
      </c>
      <c r="E40" s="15">
        <f>'[15]2016 Cash Monthly'!E84+'[15]2016 Cash Monthly'!E95+'[15]2016 Cash Monthly'!E106</f>
        <v>105559.88648299991</v>
      </c>
      <c r="F40" s="15">
        <f>'[15]2016 Cash Monthly'!F84+'[15]2016 Cash Monthly'!F95+'[15]2016 Cash Monthly'!F106</f>
        <v>601445.86484499951</v>
      </c>
      <c r="G40" s="2">
        <f t="shared" si="4"/>
        <v>12274405.404999988</v>
      </c>
    </row>
    <row r="41" spans="1:7" x14ac:dyDescent="0.3">
      <c r="A41" s="1" t="s">
        <v>2</v>
      </c>
      <c r="B41" s="14">
        <f>'[15]2016 Cash Monthly'!B81+'[15]2016 Cash Monthly'!B92+'[15]2016 Cash Monthly'!B103</f>
        <v>-1713448.4613439001</v>
      </c>
      <c r="C41" s="14">
        <f>'[15]2016 Cash Monthly'!C81+'[15]2016 Cash Monthly'!C92+'[15]2016 Cash Monthly'!C103</f>
        <v>-3123061.4146356503</v>
      </c>
      <c r="D41" s="14">
        <f>'[15]2016 Cash Monthly'!D81+'[15]2016 Cash Monthly'!D92+'[15]2016 Cash Monthly'!D103</f>
        <v>0</v>
      </c>
      <c r="E41" s="14">
        <f>'[15]2016 Cash Monthly'!E81+'[15]2016 Cash Monthly'!E92+'[15]2016 Cash Monthly'!E103</f>
        <v>-1126404.1320111</v>
      </c>
      <c r="F41" s="14">
        <f>'[15]2016 Cash Monthly'!F81+'[15]2016 Cash Monthly'!F92+'[15]2016 Cash Monthly'!F103</f>
        <v>-194212.06200935002</v>
      </c>
      <c r="G41" s="5">
        <f t="shared" si="4"/>
        <v>-6157126.0700000003</v>
      </c>
    </row>
    <row r="42" spans="1:7" ht="16.2" thickBot="1" x14ac:dyDescent="0.35">
      <c r="A42" s="1" t="s">
        <v>1</v>
      </c>
      <c r="B42" s="14">
        <f>'[15]2016 Cash Monthly'!B82+'[15]2016 Cash Monthly'!B93+'[15]2016 Cash Monthly'!B104</f>
        <v>0</v>
      </c>
      <c r="C42" s="14">
        <f>'[15]2016 Cash Monthly'!C82+'[15]2016 Cash Monthly'!C93+'[15]2016 Cash Monthly'!C104</f>
        <v>0</v>
      </c>
      <c r="D42" s="14">
        <f>'[15]2016 Cash Monthly'!D82+'[15]2016 Cash Monthly'!D93+'[15]2016 Cash Monthly'!D104</f>
        <v>0</v>
      </c>
      <c r="E42" s="14">
        <f>'[15]2016 Cash Monthly'!E82+'[15]2016 Cash Monthly'!E93+'[15]2016 Cash Monthly'!E104</f>
        <v>0</v>
      </c>
      <c r="F42" s="14">
        <f>'[15]2016 Cash Monthly'!F82+'[15]2016 Cash Monthly'!F93+'[15]2016 Cash Monthly'!F104</f>
        <v>0</v>
      </c>
      <c r="G42" s="5">
        <f t="shared" si="4"/>
        <v>0</v>
      </c>
    </row>
    <row r="43" spans="1:7" ht="16.2" thickTop="1" x14ac:dyDescent="0.3">
      <c r="A43" s="12" t="s">
        <v>11</v>
      </c>
      <c r="B43" s="13">
        <f>SUM(B32+B36,B37,B38,B39,B40,B41,B42)</f>
        <v>5342108831.5533447</v>
      </c>
      <c r="C43" s="13">
        <f>SUM(C32+C36,C37,C38,C39,C40,C41,C42)</f>
        <v>2189870389.5439291</v>
      </c>
      <c r="D43" s="13">
        <f>SUM(D32:D42)</f>
        <v>1.0000228881835937E-2</v>
      </c>
      <c r="E43" s="13">
        <f>SUM(E32+E36,E37,E38,E39,E40,E41,E42)</f>
        <v>74815745.593406424</v>
      </c>
      <c r="F43" s="13">
        <f>SUM(F32+F36,F37,F38,F39,F40,F41,F42)</f>
        <v>365846036.33464324</v>
      </c>
      <c r="G43" s="13">
        <f>SUM(G32+G36,G37,G38,G39,G40,G41,G42)</f>
        <v>7972641003.0353222</v>
      </c>
    </row>
    <row r="44" spans="1:7" x14ac:dyDescent="0.3">
      <c r="A44" s="12"/>
    </row>
    <row r="45" spans="1:7" x14ac:dyDescent="0.3">
      <c r="B45" s="16"/>
      <c r="C45" s="16"/>
      <c r="D45" s="16"/>
      <c r="E45" s="16"/>
      <c r="F45" s="16"/>
      <c r="G45" s="16"/>
    </row>
    <row r="46" spans="1:7" x14ac:dyDescent="0.3">
      <c r="A46" s="17" t="s">
        <v>10</v>
      </c>
      <c r="B46" s="16"/>
      <c r="C46" s="16"/>
      <c r="D46" s="16"/>
      <c r="E46" s="16"/>
      <c r="F46" s="16"/>
      <c r="G46" s="16"/>
    </row>
    <row r="47" spans="1:7" x14ac:dyDescent="0.3">
      <c r="A47" s="1" t="s">
        <v>7</v>
      </c>
      <c r="B47" s="14">
        <f>'[15]2016 Cash Monthly'!B110+'[15]2016 Cash Monthly'!B121+'[15]2016 Cash Monthly'!B132</f>
        <v>475759890.9835099</v>
      </c>
      <c r="C47" s="14">
        <f>'[15]2016 Cash Monthly'!C110+'[15]2016 Cash Monthly'!C121+'[15]2016 Cash Monthly'!C132</f>
        <v>1132896816.419347</v>
      </c>
      <c r="D47" s="14">
        <f>'[15]2016 Cash Monthly'!D110+'[15]2016 Cash Monthly'!D121+'[15]2016 Cash Monthly'!D132</f>
        <v>0</v>
      </c>
      <c r="E47" s="14">
        <f>'[15]2016 Cash Monthly'!E110+'[15]2016 Cash Monthly'!E121+'[15]2016 Cash Monthly'!E132</f>
        <v>383820223.84685171</v>
      </c>
      <c r="F47" s="14">
        <f>'[15]2016 Cash Monthly'!F110+'[15]2016 Cash Monthly'!F121+'[15]2016 Cash Monthly'!F132</f>
        <v>126186297.24029158</v>
      </c>
      <c r="G47" s="14">
        <f t="shared" ref="G47:G53" si="5">SUM(B47:F47)</f>
        <v>2118663228.4900002</v>
      </c>
    </row>
    <row r="48" spans="1:7" x14ac:dyDescent="0.3">
      <c r="A48" s="1" t="s">
        <v>6</v>
      </c>
      <c r="B48" s="14">
        <f>'[15]2016 Cash Monthly'!B111+'[15]2016 Cash Monthly'!B122+'[15]2016 Cash Monthly'!B133</f>
        <v>-572671258.96125698</v>
      </c>
      <c r="C48" s="14">
        <f>'[15]2016 Cash Monthly'!C111+'[15]2016 Cash Monthly'!C122+'[15]2016 Cash Monthly'!C133</f>
        <v>-1084978854.941469</v>
      </c>
      <c r="D48" s="14">
        <f>'[15]2016 Cash Monthly'!D111+'[15]2016 Cash Monthly'!D122+'[15]2016 Cash Monthly'!D133</f>
        <v>0</v>
      </c>
      <c r="E48" s="14">
        <f>'[15]2016 Cash Monthly'!E111+'[15]2016 Cash Monthly'!E122+'[15]2016 Cash Monthly'!E133</f>
        <v>-379655818.9986366</v>
      </c>
      <c r="F48" s="14">
        <f>'[15]2016 Cash Monthly'!F111+'[15]2016 Cash Monthly'!F122+'[15]2016 Cash Monthly'!F133</f>
        <v>-68153138.418636665</v>
      </c>
      <c r="G48" s="5">
        <f t="shared" si="5"/>
        <v>-2105459071.319999</v>
      </c>
    </row>
    <row r="49" spans="1:7" x14ac:dyDescent="0.3">
      <c r="A49" s="8" t="s">
        <v>5</v>
      </c>
      <c r="B49" s="14">
        <f>'[15]2016 Cash Monthly'!B112+'[15]2016 Cash Monthly'!B123+'[15]2016 Cash Monthly'!B134</f>
        <v>0</v>
      </c>
      <c r="C49" s="14">
        <f>'[15]2016 Cash Monthly'!C112+'[15]2016 Cash Monthly'!C123+'[15]2016 Cash Monthly'!C134</f>
        <v>0</v>
      </c>
      <c r="D49" s="14">
        <f>'[15]2016 Cash Monthly'!D112+'[15]2016 Cash Monthly'!D123+'[15]2016 Cash Monthly'!D134</f>
        <v>0</v>
      </c>
      <c r="E49" s="14">
        <f>'[15]2016 Cash Monthly'!E112+'[15]2016 Cash Monthly'!E123+'[15]2016 Cash Monthly'!E134</f>
        <v>0</v>
      </c>
      <c r="F49" s="14">
        <f>'[15]2016 Cash Monthly'!F112+'[15]2016 Cash Monthly'!F123+'[15]2016 Cash Monthly'!F134</f>
        <v>0</v>
      </c>
      <c r="G49" s="7">
        <f t="shared" si="5"/>
        <v>0</v>
      </c>
    </row>
    <row r="50" spans="1:7" x14ac:dyDescent="0.3">
      <c r="A50" s="1" t="s">
        <v>4</v>
      </c>
      <c r="B50" s="14">
        <f>'[15]2016 Cash Monthly'!B113+'[15]2016 Cash Monthly'!B124+'[15]2016 Cash Monthly'!B135</f>
        <v>-21017891.055055998</v>
      </c>
      <c r="C50" s="14">
        <f>'[15]2016 Cash Monthly'!C113+'[15]2016 Cash Monthly'!C124+'[15]2016 Cash Monthly'!C135</f>
        <v>-14214463.14232</v>
      </c>
      <c r="D50" s="14">
        <f>'[15]2016 Cash Monthly'!D113+'[15]2016 Cash Monthly'!D124+'[15]2016 Cash Monthly'!D135</f>
        <v>0</v>
      </c>
      <c r="E50" s="14">
        <f>'[15]2016 Cash Monthly'!E113+'[15]2016 Cash Monthly'!E124+'[15]2016 Cash Monthly'!E135</f>
        <v>-6497406.7093599997</v>
      </c>
      <c r="F50" s="14">
        <f>'[15]2016 Cash Monthly'!F113+'[15]2016 Cash Monthly'!F124+'[15]2016 Cash Monthly'!F135</f>
        <v>-2621138.1332639996</v>
      </c>
      <c r="G50" s="5">
        <f t="shared" si="5"/>
        <v>-44350899.039999999</v>
      </c>
    </row>
    <row r="51" spans="1:7" x14ac:dyDescent="0.3">
      <c r="A51" s="1" t="s">
        <v>3</v>
      </c>
      <c r="B51" s="15">
        <f>'[15]2016 Cash Monthly'!B117+'[15]2016 Cash Monthly'!B128+'[15]2016 Cash Monthly'!B139</f>
        <v>8554567.9330930021</v>
      </c>
      <c r="C51" s="15">
        <f>'[15]2016 Cash Monthly'!C117+'[15]2016 Cash Monthly'!C128+'[15]2016 Cash Monthly'!C139</f>
        <v>3493776.6970085003</v>
      </c>
      <c r="D51" s="15">
        <f>'[15]2016 Cash Monthly'!D117+'[15]2016 Cash Monthly'!D128+'[15]2016 Cash Monthly'!D139</f>
        <v>0</v>
      </c>
      <c r="E51" s="15">
        <f>'[15]2016 Cash Monthly'!E117+'[15]2016 Cash Monthly'!E128+'[15]2016 Cash Monthly'!E139</f>
        <v>126743.82301350005</v>
      </c>
      <c r="F51" s="15">
        <f>'[15]2016 Cash Monthly'!F117+'[15]2016 Cash Monthly'!F128+'[15]2016 Cash Monthly'!F139</f>
        <v>627317.91188500018</v>
      </c>
      <c r="G51" s="2">
        <f t="shared" si="5"/>
        <v>12802406.365000002</v>
      </c>
    </row>
    <row r="52" spans="1:7" x14ac:dyDescent="0.3">
      <c r="A52" s="1" t="s">
        <v>2</v>
      </c>
      <c r="B52" s="14">
        <f>'[15]2016 Cash Monthly'!B114+'[15]2016 Cash Monthly'!B125+'[15]2016 Cash Monthly'!B136</f>
        <v>-1386803.2896036401</v>
      </c>
      <c r="C52" s="14">
        <f>'[15]2016 Cash Monthly'!C114+'[15]2016 Cash Monthly'!C125+'[15]2016 Cash Monthly'!C136</f>
        <v>-3712696.9907581406</v>
      </c>
      <c r="D52" s="14">
        <f>'[15]2016 Cash Monthly'!D114+'[15]2016 Cash Monthly'!D125+'[15]2016 Cash Monthly'!D136</f>
        <v>0</v>
      </c>
      <c r="E52" s="14">
        <f>'[15]2016 Cash Monthly'!E114+'[15]2016 Cash Monthly'!E125+'[15]2016 Cash Monthly'!E136</f>
        <v>-1274177.6966685602</v>
      </c>
      <c r="F52" s="14">
        <f>'[15]2016 Cash Monthly'!F114+'[15]2016 Cash Monthly'!F125+'[15]2016 Cash Monthly'!F136</f>
        <v>-473233.55296966003</v>
      </c>
      <c r="G52" s="5">
        <f t="shared" si="5"/>
        <v>-6846911.5300000003</v>
      </c>
    </row>
    <row r="53" spans="1:7" ht="16.2" thickBot="1" x14ac:dyDescent="0.35">
      <c r="A53" s="1" t="s">
        <v>1</v>
      </c>
      <c r="B53" s="14">
        <f>'[15]2016 Cash Monthly'!B115+'[15]2016 Cash Monthly'!B126+'[15]2016 Cash Monthly'!B137</f>
        <v>0</v>
      </c>
      <c r="C53" s="14">
        <f>'[15]2016 Cash Monthly'!C115+'[15]2016 Cash Monthly'!C126+'[15]2016 Cash Monthly'!C137</f>
        <v>0</v>
      </c>
      <c r="D53" s="14">
        <f>'[15]2016 Cash Monthly'!D115+'[15]2016 Cash Monthly'!D126+'[15]2016 Cash Monthly'!D137</f>
        <v>0</v>
      </c>
      <c r="E53" s="14">
        <f>'[15]2016 Cash Monthly'!E115+'[15]2016 Cash Monthly'!E126+'[15]2016 Cash Monthly'!E137</f>
        <v>0</v>
      </c>
      <c r="F53" s="14">
        <f>'[15]2016 Cash Monthly'!F115+'[15]2016 Cash Monthly'!F126+'[15]2016 Cash Monthly'!F137</f>
        <v>0</v>
      </c>
      <c r="G53" s="5">
        <f t="shared" si="5"/>
        <v>0</v>
      </c>
    </row>
    <row r="54" spans="1:7" ht="16.2" thickTop="1" x14ac:dyDescent="0.3">
      <c r="A54" s="12" t="s">
        <v>9</v>
      </c>
      <c r="B54" s="13">
        <f t="shared" ref="B54:G54" si="6">SUM(B43+B47,B48,B49,B50,B51,B52,B53)</f>
        <v>5231347337.164032</v>
      </c>
      <c r="C54" s="13">
        <f t="shared" si="6"/>
        <v>2223354967.5857372</v>
      </c>
      <c r="D54" s="13">
        <f t="shared" si="6"/>
        <v>1.0000228881835937E-2</v>
      </c>
      <c r="E54" s="13">
        <f t="shared" si="6"/>
        <v>71335309.858606473</v>
      </c>
      <c r="F54" s="13">
        <f t="shared" si="6"/>
        <v>421412141.38194954</v>
      </c>
      <c r="G54" s="13">
        <f t="shared" si="6"/>
        <v>7947449756.0003233</v>
      </c>
    </row>
    <row r="55" spans="1:7" x14ac:dyDescent="0.3">
      <c r="A55" s="12"/>
      <c r="B55" s="10"/>
      <c r="C55" s="10"/>
      <c r="D55" s="10"/>
      <c r="E55" s="10"/>
      <c r="F55" s="10"/>
      <c r="G55" s="10"/>
    </row>
    <row r="56" spans="1:7" x14ac:dyDescent="0.3">
      <c r="A56" s="12"/>
      <c r="B56" s="10"/>
      <c r="C56" s="10"/>
      <c r="D56" s="10"/>
      <c r="E56" s="10"/>
      <c r="F56" s="10"/>
      <c r="G56" s="10"/>
    </row>
    <row r="57" spans="1:7" x14ac:dyDescent="0.3">
      <c r="A57" s="11" t="s">
        <v>8</v>
      </c>
      <c r="B57" s="10"/>
      <c r="C57" s="10"/>
      <c r="D57" s="10"/>
      <c r="E57" s="10"/>
      <c r="F57" s="10"/>
      <c r="G57" s="10"/>
    </row>
    <row r="58" spans="1:7" x14ac:dyDescent="0.3">
      <c r="A58" s="1" t="s">
        <v>7</v>
      </c>
      <c r="B58" s="6">
        <f t="shared" ref="B58:F64" si="7">SUM(B13,B25,B36,B47)</f>
        <v>2362125610.1094518</v>
      </c>
      <c r="C58" s="6">
        <f t="shared" si="7"/>
        <v>4562179134.6161594</v>
      </c>
      <c r="D58" s="6">
        <f t="shared" si="7"/>
        <v>0</v>
      </c>
      <c r="E58" s="6">
        <f t="shared" si="7"/>
        <v>1552299407.6501541</v>
      </c>
      <c r="F58" s="6">
        <f t="shared" si="7"/>
        <v>348601885.54423457</v>
      </c>
      <c r="G58" s="9">
        <f t="shared" ref="G58:G64" si="8">SUM(B58:F58)</f>
        <v>8825206037.9200001</v>
      </c>
    </row>
    <row r="59" spans="1:7" x14ac:dyDescent="0.3">
      <c r="A59" s="1" t="s">
        <v>6</v>
      </c>
      <c r="B59" s="6">
        <f t="shared" si="7"/>
        <v>-2395114062.7758174</v>
      </c>
      <c r="C59" s="6">
        <f t="shared" si="7"/>
        <v>-4489218252.864852</v>
      </c>
      <c r="D59" s="6">
        <f t="shared" si="7"/>
        <v>0</v>
      </c>
      <c r="E59" s="6">
        <f t="shared" si="7"/>
        <v>-1530747821.4091215</v>
      </c>
      <c r="F59" s="6">
        <f t="shared" si="7"/>
        <v>-298521086.84020734</v>
      </c>
      <c r="G59" s="5">
        <f t="shared" si="8"/>
        <v>-8713601223.8899975</v>
      </c>
    </row>
    <row r="60" spans="1:7" x14ac:dyDescent="0.3">
      <c r="A60" s="8" t="s">
        <v>5</v>
      </c>
      <c r="B60" s="6">
        <f t="shared" si="7"/>
        <v>0</v>
      </c>
      <c r="C60" s="6">
        <f t="shared" si="7"/>
        <v>2011767673.4499998</v>
      </c>
      <c r="D60" s="6">
        <f t="shared" si="7"/>
        <v>-2011767673.4499998</v>
      </c>
      <c r="E60" s="6">
        <f t="shared" si="7"/>
        <v>0</v>
      </c>
      <c r="F60" s="6">
        <f t="shared" si="7"/>
        <v>0</v>
      </c>
      <c r="G60" s="7">
        <f t="shared" si="8"/>
        <v>0</v>
      </c>
    </row>
    <row r="61" spans="1:7" x14ac:dyDescent="0.3">
      <c r="A61" s="1" t="s">
        <v>4</v>
      </c>
      <c r="B61" s="6">
        <f t="shared" si="7"/>
        <v>-90726710.905059993</v>
      </c>
      <c r="C61" s="6">
        <f t="shared" si="7"/>
        <v>-59573752.359958</v>
      </c>
      <c r="D61" s="6">
        <f t="shared" si="7"/>
        <v>0</v>
      </c>
      <c r="E61" s="6">
        <f t="shared" si="7"/>
        <v>-27368203.999705996</v>
      </c>
      <c r="F61" s="6">
        <f t="shared" si="7"/>
        <v>-11504065.335276</v>
      </c>
      <c r="G61" s="5">
        <f t="shared" si="8"/>
        <v>-189172732.59999999</v>
      </c>
    </row>
    <row r="62" spans="1:7" x14ac:dyDescent="0.3">
      <c r="A62" s="1" t="s">
        <v>3</v>
      </c>
      <c r="B62" s="6">
        <f t="shared" si="7"/>
        <v>-2000115.4042560924</v>
      </c>
      <c r="C62" s="6">
        <f t="shared" si="7"/>
        <v>-1443345.617475091</v>
      </c>
      <c r="D62" s="6">
        <f t="shared" si="7"/>
        <v>0</v>
      </c>
      <c r="E62" s="6">
        <f t="shared" si="7"/>
        <v>-255992.43098728723</v>
      </c>
      <c r="F62" s="6">
        <f t="shared" si="7"/>
        <v>-87425.652281494462</v>
      </c>
      <c r="G62" s="2">
        <f t="shared" si="8"/>
        <v>-3786879.1049999651</v>
      </c>
    </row>
    <row r="63" spans="1:7" x14ac:dyDescent="0.3">
      <c r="A63" s="1" t="s">
        <v>2</v>
      </c>
      <c r="B63" s="6">
        <f t="shared" si="7"/>
        <v>-4578904.8148055403</v>
      </c>
      <c r="C63" s="6">
        <f t="shared" si="7"/>
        <v>-9520655.6505857892</v>
      </c>
      <c r="D63" s="6">
        <f t="shared" si="7"/>
        <v>0</v>
      </c>
      <c r="E63" s="6">
        <f t="shared" si="7"/>
        <v>-3337359.5414636601</v>
      </c>
      <c r="F63" s="6">
        <f t="shared" si="7"/>
        <v>-842253.67314501002</v>
      </c>
      <c r="G63" s="5">
        <f t="shared" si="8"/>
        <v>-18279173.68</v>
      </c>
    </row>
    <row r="64" spans="1:7" ht="16.2" thickBot="1" x14ac:dyDescent="0.35">
      <c r="A64" s="1" t="s">
        <v>1</v>
      </c>
      <c r="B64" s="6">
        <f t="shared" si="7"/>
        <v>0</v>
      </c>
      <c r="C64" s="6">
        <f t="shared" si="7"/>
        <v>0</v>
      </c>
      <c r="D64" s="6">
        <f t="shared" si="7"/>
        <v>0</v>
      </c>
      <c r="E64" s="6">
        <f t="shared" si="7"/>
        <v>0</v>
      </c>
      <c r="F64" s="6">
        <f t="shared" si="7"/>
        <v>0</v>
      </c>
      <c r="G64" s="5">
        <f t="shared" si="8"/>
        <v>0</v>
      </c>
    </row>
    <row r="65" spans="1:7" ht="16.2" thickTop="1" x14ac:dyDescent="0.3">
      <c r="A65" s="4" t="s">
        <v>0</v>
      </c>
      <c r="B65" s="3">
        <f t="shared" ref="B65:G65" si="9">SUM(B58,B59,B60,B61,B62,B63,B64,B9)</f>
        <v>5231347337.164032</v>
      </c>
      <c r="C65" s="3">
        <f t="shared" si="9"/>
        <v>2223354967.5857368</v>
      </c>
      <c r="D65" s="3">
        <f t="shared" si="9"/>
        <v>1.0000228881835937E-2</v>
      </c>
      <c r="E65" s="3">
        <f t="shared" si="9"/>
        <v>71335309.858606488</v>
      </c>
      <c r="F65" s="3">
        <f t="shared" si="9"/>
        <v>421412141.38194954</v>
      </c>
      <c r="G65" s="3">
        <f t="shared" si="9"/>
        <v>7947449756.0003214</v>
      </c>
    </row>
  </sheetData>
  <mergeCells count="3">
    <mergeCell ref="A1:G1"/>
    <mergeCell ref="A2:G2"/>
    <mergeCell ref="A3:G3"/>
  </mergeCells>
  <pageMargins left="1" right="1" top="1.25" bottom="1.25" header="0.5" footer="0.5"/>
  <pageSetup scale="53" orientation="portrait" r:id="rId1"/>
  <headerFooter alignWithMargins="0">
    <oddHeader>&amp;R&amp;"Times New Roman,Bold"&amp;12Appendix M03
2Q2017
Page 1 of 1</oddHeader>
    <oddFooter>&amp;LUSAC&amp;CUnaudited&amp;RFebruary 1,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Payne</dc:creator>
  <cp:lastModifiedBy>Andrea Payne</cp:lastModifiedBy>
  <dcterms:created xsi:type="dcterms:W3CDTF">2017-01-16T16:21:38Z</dcterms:created>
  <dcterms:modified xsi:type="dcterms:W3CDTF">2017-02-01T15:10:49Z</dcterms:modified>
</cp:coreProperties>
</file>