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7 Filing\2Q2017\Step 2 - Filing Finished\Excel\M0\"/>
    </mc:Choice>
  </mc:AlternateContent>
  <bookViews>
    <workbookView xWindow="0" yWindow="0" windowWidth="23040" windowHeight="8832"/>
  </bookViews>
  <sheets>
    <sheet name="M0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GE_BALANCES">#REF!</definedName>
    <definedName name="AGED_BALANCES">#REF!</definedName>
    <definedName name="Amount">[1]Sheet1!$H$8:$H$9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ugust">#REF!</definedName>
    <definedName name="BG_Del" hidden="1">15</definedName>
    <definedName name="BG_Ins" hidden="1">4</definedName>
    <definedName name="BG_Mod" hidden="1">6</definedName>
    <definedName name="BILLING_PROVIDER">#REF!</definedName>
    <definedName name="CONSOLIDATED_bAL">#REF!</definedName>
    <definedName name="consolidated_balance_with_names_930">#REF!</definedName>
    <definedName name="detail_inactive">#REF!</definedName>
    <definedName name="Disb">#REF!</definedName>
    <definedName name="Feb">'[2]Aged AR'!$A$2:$J$8</definedName>
    <definedName name="gtgh">'[3]Aged AR'!$A$2:$J$8</definedName>
    <definedName name="june">'[4]Aged AR'!$A$2:$J$8</definedName>
    <definedName name="June.">#REF!</definedName>
    <definedName name="kou">'[3]Aged AR'!$A$2:$J$8</definedName>
    <definedName name="lkajdf">'[3]Aged AR'!$A$2:$J$8</definedName>
    <definedName name="May">#REF!</definedName>
    <definedName name="netting">#REF!</definedName>
    <definedName name="number">#REF!</definedName>
    <definedName name="_xlnm.Print_Area" localSheetId="0">'M04'!$A$1:$G$71</definedName>
    <definedName name="qFRNBalanceDelta">#REF!</definedName>
    <definedName name="qIssuedCommitAdjs">#REF!</definedName>
    <definedName name="Results">#REF!</definedName>
    <definedName name="rob">#REF!</definedName>
    <definedName name="SM_BALANCES">#REF!</definedName>
    <definedName name="Spec">#REF!</definedName>
    <definedName name="spec1">#REF!</definedName>
    <definedName name="zane">'[5]Aged AR'!$A$2:$J$8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G7" i="1"/>
  <c r="B10" i="1"/>
  <c r="C10" i="1"/>
  <c r="D10" i="1"/>
  <c r="E10" i="1"/>
  <c r="F10" i="1"/>
  <c r="B11" i="1"/>
  <c r="C11" i="1"/>
  <c r="D11" i="1"/>
  <c r="E11" i="1"/>
  <c r="F11" i="1"/>
  <c r="B12" i="1"/>
  <c r="C12" i="1"/>
  <c r="D12" i="1"/>
  <c r="E12" i="1"/>
  <c r="F12" i="1"/>
  <c r="A13" i="1"/>
  <c r="B13" i="1"/>
  <c r="C13" i="1"/>
  <c r="D13" i="1"/>
  <c r="E13" i="1"/>
  <c r="F13" i="1"/>
  <c r="B14" i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E18" i="1"/>
  <c r="F18" i="1"/>
  <c r="Z18" i="1"/>
  <c r="Z22" i="1" s="1"/>
  <c r="B19" i="1"/>
  <c r="C19" i="1"/>
  <c r="D19" i="1"/>
  <c r="E19" i="1"/>
  <c r="F19" i="1"/>
  <c r="B20" i="1"/>
  <c r="C20" i="1"/>
  <c r="D20" i="1"/>
  <c r="E20" i="1"/>
  <c r="F20" i="1"/>
  <c r="G20" i="1"/>
  <c r="Y18" i="1" s="1"/>
  <c r="B21" i="1"/>
  <c r="C21" i="1"/>
  <c r="D21" i="1"/>
  <c r="E21" i="1"/>
  <c r="F21" i="1"/>
  <c r="Y21" i="1"/>
  <c r="B26" i="1"/>
  <c r="C26" i="1"/>
  <c r="D26" i="1"/>
  <c r="E26" i="1"/>
  <c r="F26" i="1"/>
  <c r="B27" i="1"/>
  <c r="C27" i="1"/>
  <c r="D27" i="1"/>
  <c r="E27" i="1"/>
  <c r="F27" i="1"/>
  <c r="B28" i="1"/>
  <c r="C28" i="1"/>
  <c r="D28" i="1"/>
  <c r="E28" i="1"/>
  <c r="F28" i="1"/>
  <c r="A29" i="1"/>
  <c r="B29" i="1"/>
  <c r="C29" i="1"/>
  <c r="D29" i="1"/>
  <c r="E29" i="1"/>
  <c r="F29" i="1"/>
  <c r="B30" i="1"/>
  <c r="C30" i="1"/>
  <c r="D30" i="1"/>
  <c r="E30" i="1"/>
  <c r="F30" i="1"/>
  <c r="B31" i="1"/>
  <c r="C31" i="1"/>
  <c r="D31" i="1"/>
  <c r="E31" i="1"/>
  <c r="F31" i="1"/>
  <c r="B32" i="1"/>
  <c r="C32" i="1"/>
  <c r="D32" i="1"/>
  <c r="E32" i="1"/>
  <c r="F32" i="1"/>
  <c r="B33" i="1"/>
  <c r="C33" i="1"/>
  <c r="D33" i="1"/>
  <c r="G33" i="1" s="1"/>
  <c r="E33" i="1"/>
  <c r="F33" i="1"/>
  <c r="B34" i="1"/>
  <c r="C34" i="1"/>
  <c r="D34" i="1"/>
  <c r="E34" i="1"/>
  <c r="F34" i="1"/>
  <c r="B35" i="1"/>
  <c r="C35" i="1"/>
  <c r="D35" i="1"/>
  <c r="E35" i="1"/>
  <c r="F35" i="1"/>
  <c r="B36" i="1"/>
  <c r="C36" i="1"/>
  <c r="D36" i="1"/>
  <c r="E36" i="1"/>
  <c r="F36" i="1"/>
  <c r="B37" i="1"/>
  <c r="C37" i="1"/>
  <c r="D37" i="1"/>
  <c r="G37" i="1" s="1"/>
  <c r="E37" i="1"/>
  <c r="F37" i="1"/>
  <c r="B42" i="1"/>
  <c r="C42" i="1"/>
  <c r="D42" i="1"/>
  <c r="E42" i="1"/>
  <c r="F42" i="1"/>
  <c r="B43" i="1"/>
  <c r="G43" i="1" s="1"/>
  <c r="C43" i="1"/>
  <c r="D43" i="1"/>
  <c r="E43" i="1"/>
  <c r="F43" i="1"/>
  <c r="B44" i="1"/>
  <c r="C44" i="1"/>
  <c r="D44" i="1"/>
  <c r="E44" i="1"/>
  <c r="F44" i="1"/>
  <c r="A45" i="1"/>
  <c r="B45" i="1"/>
  <c r="C45" i="1"/>
  <c r="D45" i="1"/>
  <c r="E45" i="1"/>
  <c r="F45" i="1"/>
  <c r="B46" i="1"/>
  <c r="C46" i="1"/>
  <c r="D46" i="1"/>
  <c r="E46" i="1"/>
  <c r="F46" i="1"/>
  <c r="B47" i="1"/>
  <c r="C47" i="1"/>
  <c r="D47" i="1"/>
  <c r="E47" i="1"/>
  <c r="F47" i="1"/>
  <c r="B48" i="1"/>
  <c r="C48" i="1"/>
  <c r="D48" i="1"/>
  <c r="G48" i="1" s="1"/>
  <c r="E48" i="1"/>
  <c r="F48" i="1"/>
  <c r="B49" i="1"/>
  <c r="C49" i="1"/>
  <c r="D49" i="1"/>
  <c r="E49" i="1"/>
  <c r="F49" i="1"/>
  <c r="B50" i="1"/>
  <c r="C50" i="1"/>
  <c r="D50" i="1"/>
  <c r="E50" i="1"/>
  <c r="F50" i="1"/>
  <c r="B51" i="1"/>
  <c r="C51" i="1"/>
  <c r="D51" i="1"/>
  <c r="E51" i="1"/>
  <c r="F51" i="1"/>
  <c r="B52" i="1"/>
  <c r="C52" i="1"/>
  <c r="D52" i="1"/>
  <c r="E52" i="1"/>
  <c r="F52" i="1"/>
  <c r="B53" i="1"/>
  <c r="C53" i="1"/>
  <c r="D53" i="1"/>
  <c r="E53" i="1"/>
  <c r="F53" i="1"/>
  <c r="B54" i="1"/>
  <c r="C54" i="1"/>
  <c r="D54" i="1"/>
  <c r="E54" i="1"/>
  <c r="F54" i="1"/>
  <c r="B58" i="1"/>
  <c r="C58" i="1"/>
  <c r="D58" i="1"/>
  <c r="E58" i="1"/>
  <c r="F58" i="1"/>
  <c r="B59" i="1"/>
  <c r="C59" i="1"/>
  <c r="D59" i="1"/>
  <c r="E59" i="1"/>
  <c r="F59" i="1"/>
  <c r="B60" i="1"/>
  <c r="C60" i="1"/>
  <c r="D60" i="1"/>
  <c r="E60" i="1"/>
  <c r="F60" i="1"/>
  <c r="A61" i="1"/>
  <c r="B61" i="1"/>
  <c r="C61" i="1"/>
  <c r="D61" i="1"/>
  <c r="E61" i="1"/>
  <c r="F61" i="1"/>
  <c r="B62" i="1"/>
  <c r="C62" i="1"/>
  <c r="D62" i="1"/>
  <c r="E62" i="1"/>
  <c r="F62" i="1"/>
  <c r="B63" i="1"/>
  <c r="C63" i="1"/>
  <c r="D63" i="1"/>
  <c r="E63" i="1"/>
  <c r="F63" i="1"/>
  <c r="B64" i="1"/>
  <c r="C64" i="1"/>
  <c r="D64" i="1"/>
  <c r="E64" i="1"/>
  <c r="F64" i="1"/>
  <c r="B65" i="1"/>
  <c r="C65" i="1"/>
  <c r="D65" i="1"/>
  <c r="E65" i="1"/>
  <c r="F65" i="1"/>
  <c r="B66" i="1"/>
  <c r="C66" i="1"/>
  <c r="D66" i="1"/>
  <c r="E66" i="1"/>
  <c r="F66" i="1"/>
  <c r="B67" i="1"/>
  <c r="C67" i="1"/>
  <c r="D67" i="1"/>
  <c r="E67" i="1"/>
  <c r="F67" i="1"/>
  <c r="B68" i="1"/>
  <c r="C68" i="1"/>
  <c r="D68" i="1"/>
  <c r="E68" i="1"/>
  <c r="F68" i="1"/>
  <c r="B69" i="1"/>
  <c r="C69" i="1"/>
  <c r="D69" i="1"/>
  <c r="E69" i="1"/>
  <c r="F69" i="1"/>
  <c r="B70" i="1"/>
  <c r="C70" i="1"/>
  <c r="D70" i="1"/>
  <c r="E70" i="1"/>
  <c r="F70" i="1"/>
  <c r="G63" i="1" l="1"/>
  <c r="G66" i="1"/>
  <c r="G64" i="1"/>
  <c r="G52" i="1"/>
  <c r="G51" i="1"/>
  <c r="G19" i="1"/>
  <c r="C22" i="1"/>
  <c r="E22" i="1"/>
  <c r="G67" i="1"/>
  <c r="G54" i="1"/>
  <c r="G53" i="1"/>
  <c r="G59" i="1"/>
  <c r="G68" i="1"/>
  <c r="F55" i="1"/>
  <c r="F71" i="1" s="1"/>
  <c r="F22" i="1"/>
  <c r="F38" i="1" s="1"/>
  <c r="G70" i="1"/>
  <c r="G65" i="1"/>
  <c r="G62" i="1"/>
  <c r="G45" i="1"/>
  <c r="G42" i="1"/>
  <c r="G36" i="1"/>
  <c r="G32" i="1"/>
  <c r="G28" i="1"/>
  <c r="G27" i="1"/>
  <c r="G17" i="1"/>
  <c r="G16" i="1"/>
  <c r="G13" i="1"/>
  <c r="G69" i="1"/>
  <c r="G58" i="1"/>
  <c r="G47" i="1"/>
  <c r="G44" i="1"/>
  <c r="G34" i="1"/>
  <c r="G30" i="1"/>
  <c r="G26" i="1"/>
  <c r="G21" i="1"/>
  <c r="Y19" i="1"/>
  <c r="G15" i="1"/>
  <c r="G14" i="1"/>
  <c r="G11" i="1"/>
  <c r="B22" i="1"/>
  <c r="B38" i="1" s="1"/>
  <c r="B55" i="1" s="1"/>
  <c r="B71" i="1" s="1"/>
  <c r="G60" i="1"/>
  <c r="G50" i="1"/>
  <c r="G49" i="1"/>
  <c r="G35" i="1"/>
  <c r="G31" i="1"/>
  <c r="Y20" i="1"/>
  <c r="G18" i="1"/>
  <c r="G12" i="1"/>
  <c r="D38" i="1"/>
  <c r="D55" i="1" s="1"/>
  <c r="D71" i="1" s="1"/>
  <c r="AA18" i="1"/>
  <c r="AC18" i="1" s="1"/>
  <c r="E38" i="1"/>
  <c r="E55" i="1" s="1"/>
  <c r="E71" i="1" s="1"/>
  <c r="G46" i="1"/>
  <c r="G61" i="1"/>
  <c r="C38" i="1"/>
  <c r="C55" i="1" s="1"/>
  <c r="C71" i="1" s="1"/>
  <c r="D22" i="1"/>
  <c r="G10" i="1"/>
  <c r="G29" i="1"/>
  <c r="Y22" i="1" l="1"/>
  <c r="G22" i="1"/>
  <c r="G38" i="1" s="1"/>
  <c r="G55" i="1" s="1"/>
  <c r="G71" i="1" l="1"/>
</calcChain>
</file>

<file path=xl/sharedStrings.xml><?xml version="1.0" encoding="utf-8"?>
<sst xmlns="http://schemas.openxmlformats.org/spreadsheetml/2006/main" count="67" uniqueCount="33">
  <si>
    <t>Fund Balance 12/31/16</t>
  </si>
  <si>
    <t>Allocated Depreciation Expense OTA</t>
  </si>
  <si>
    <t>Revenue Accrual</t>
  </si>
  <si>
    <t>Interest Income</t>
  </si>
  <si>
    <t>Admin Expenses</t>
  </si>
  <si>
    <t>Future Funded Expenses</t>
  </si>
  <si>
    <t>Program Disbursements</t>
  </si>
  <si>
    <t>Bad Debt expense (COMAD)</t>
  </si>
  <si>
    <t>Bad Debt expense</t>
  </si>
  <si>
    <t>Deferred Payment Plan Fees</t>
  </si>
  <si>
    <t>Late Filing fee</t>
  </si>
  <si>
    <t>Late Charges net of waived</t>
  </si>
  <si>
    <t>Billings</t>
  </si>
  <si>
    <t>Fourth Q 2016 Activity:</t>
  </si>
  <si>
    <t>Fund Balance 9/30/16</t>
  </si>
  <si>
    <t>Third Q 2016 Activity:</t>
  </si>
  <si>
    <t>Fund Balance 6/30/16</t>
  </si>
  <si>
    <t>Second Q 2016 Activity:</t>
  </si>
  <si>
    <t>Fund Balance 3/31/16</t>
  </si>
  <si>
    <t>RHC</t>
  </si>
  <si>
    <t>LI</t>
  </si>
  <si>
    <t>HC</t>
  </si>
  <si>
    <t>SLD</t>
  </si>
  <si>
    <t>First Q 2016 Activity:</t>
  </si>
  <si>
    <t>Fund Balance 12/31/15</t>
  </si>
  <si>
    <t>Total</t>
  </si>
  <si>
    <t>RHC Program</t>
  </si>
  <si>
    <t>Low Income Program</t>
  </si>
  <si>
    <t>HC Broadband</t>
  </si>
  <si>
    <t>High Cost Program</t>
  </si>
  <si>
    <t>SL Program</t>
  </si>
  <si>
    <t>FUND BALANCE - ACCRUAL BASIS</t>
  </si>
  <si>
    <t>Universal Service Administrative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</si>
</sst>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1" fillId="0" borderId="0" applyFont="0" applyFill="0" applyBorder="0" applyAlignment="0" applyProtection="0"/>
  </cellStyleXfs>
  <cellXfs count="31">
    <xf numFmtId="0" fontId="0" fillId="0" borderId="0" xfId="0"/>
    <xf numFmtId="39" fontId="1" fillId="0" borderId="0" xfId="3"/>
    <xf numFmtId="0" fontId="0" fillId="0" borderId="0" xfId="0" applyFill="1"/>
    <xf numFmtId="43" fontId="0" fillId="0" borderId="0" xfId="0" applyNumberFormat="1"/>
    <xf numFmtId="43" fontId="0" fillId="0" borderId="0" xfId="1" applyFont="1"/>
    <xf numFmtId="37" fontId="2" fillId="0" borderId="1" xfId="3" applyNumberFormat="1" applyFont="1" applyBorder="1"/>
    <xf numFmtId="0" fontId="2" fillId="0" borderId="0" xfId="0" applyFont="1" applyFill="1"/>
    <xf numFmtId="0" fontId="1" fillId="0" borderId="0" xfId="0" applyFont="1" applyFill="1"/>
    <xf numFmtId="37" fontId="1" fillId="0" borderId="0" xfId="3" applyNumberFormat="1" applyFill="1" applyBorder="1"/>
    <xf numFmtId="37" fontId="1" fillId="0" borderId="0" xfId="3" applyNumberFormat="1" applyFill="1"/>
    <xf numFmtId="0" fontId="2" fillId="0" borderId="2" xfId="0" applyFont="1" applyFill="1" applyBorder="1"/>
    <xf numFmtId="43" fontId="1" fillId="0" borderId="0" xfId="0" applyNumberFormat="1" applyFont="1" applyFill="1"/>
    <xf numFmtId="37" fontId="1" fillId="0" borderId="0" xfId="3" applyNumberFormat="1"/>
    <xf numFmtId="164" fontId="1" fillId="0" borderId="0" xfId="3" applyNumberFormat="1" applyFill="1"/>
    <xf numFmtId="9" fontId="2" fillId="0" borderId="0" xfId="3" applyNumberFormat="1" applyFont="1" applyFill="1"/>
    <xf numFmtId="39" fontId="1" fillId="0" borderId="0" xfId="3" applyFill="1"/>
    <xf numFmtId="164" fontId="1" fillId="0" borderId="0" xfId="3" applyNumberFormat="1"/>
    <xf numFmtId="39" fontId="2" fillId="0" borderId="0" xfId="3" applyFont="1" applyBorder="1"/>
    <xf numFmtId="10" fontId="1" fillId="0" borderId="0" xfId="2" applyNumberFormat="1"/>
    <xf numFmtId="43" fontId="1" fillId="0" borderId="0" xfId="3" applyNumberFormat="1"/>
    <xf numFmtId="0" fontId="2" fillId="0" borderId="0" xfId="0" applyFont="1"/>
    <xf numFmtId="37" fontId="2" fillId="0" borderId="3" xfId="3" applyNumberFormat="1" applyFont="1" applyFill="1" applyBorder="1"/>
    <xf numFmtId="37" fontId="2" fillId="0" borderId="3" xfId="3" applyNumberFormat="1" applyFont="1" applyBorder="1"/>
    <xf numFmtId="37" fontId="0" fillId="0" borderId="0" xfId="0" applyNumberFormat="1"/>
    <xf numFmtId="39" fontId="1" fillId="0" borderId="0" xfId="3" applyBorder="1" applyAlignment="1">
      <alignment horizontal="center"/>
    </xf>
    <xf numFmtId="39" fontId="1" fillId="0" borderId="2" xfId="3" applyBorder="1" applyAlignment="1">
      <alignment horizontal="center"/>
    </xf>
    <xf numFmtId="0" fontId="1" fillId="0" borderId="0" xfId="3" applyNumberFormat="1" applyAlignment="1">
      <alignment horizontal="center"/>
    </xf>
    <xf numFmtId="39" fontId="1" fillId="0" borderId="0" xfId="3" applyAlignment="1">
      <alignment horizontal="centerContinuous" wrapText="1"/>
    </xf>
    <xf numFmtId="0" fontId="3" fillId="0" borderId="0" xfId="0" applyFont="1" applyFill="1" applyAlignment="1">
      <alignment horizontal="centerContinuous"/>
    </xf>
    <xf numFmtId="39" fontId="1" fillId="0" borderId="0" xfId="3" applyAlignment="1">
      <alignment horizontal="centerContinuous"/>
    </xf>
    <xf numFmtId="0" fontId="1" fillId="0" borderId="0" xfId="3" applyNumberFormat="1" applyAlignment="1">
      <alignment horizontal="center"/>
    </xf>
  </cellXfs>
  <cellStyles count="4">
    <cellStyle name="Comma" xfId="1" builtinId="3"/>
    <cellStyle name="Comma_Copy of ACCRUAL TEMPLATE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bursements\Data\Disb%20P%20&amp;%20P\QC\QC%20Sign-Off%20SLD-RH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~1\JGRACE~1\LOCALS~1\Temp\January%20AR%20Binder,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JUNE%20FINAL%20BINDER\Documents%20and%20Settings\jgrace005\My%20Documents\Accounts%20Receivable\January\January%20AR%20Binder,%20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yne\AppData\Local\Microsoft\Windows\Temporary%20Internet%20Files\Content.Outlook\2UYKC9G0\M04%20-%20ACCRUAL%20-%20Fund%20Balance%202016%20-%204Q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rivate\Finance%20-%20RAP%20Group\BOD%20Reports%20&amp;%20Interest%20Proj\BOD%20Asst%20Treasury%20Report\201107%20BOD%20Reporting%20Prep\Step%202%20-%20Drafts\iBOD01A%20072611%20Assistant%20Treasurer's%20Report%20-%20Attachment%20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 Accrual Quarterly"/>
      <sheetName val="2016 Accrual Monthly"/>
      <sheetName val="TB Sep 2012 Final"/>
      <sheetName val="TB Oct 12"/>
      <sheetName val="TB Nov 12"/>
      <sheetName val="Sept 12"/>
      <sheetName val="Aug 12"/>
      <sheetName val="July 12"/>
      <sheetName val="June 12"/>
      <sheetName val="May 2012 Final"/>
      <sheetName val="May 12"/>
      <sheetName val="Apr 12"/>
      <sheetName val="April 2012 Final "/>
      <sheetName val="Mar 12"/>
      <sheetName val="Jan 12"/>
      <sheetName val="Feb 12"/>
      <sheetName val="Jan 12 Final"/>
      <sheetName val="April 11"/>
      <sheetName val="May 11"/>
      <sheetName val="June 11"/>
      <sheetName val="TB Dec 10"/>
      <sheetName val="Dece final 20101"/>
      <sheetName val="TB Dec 2010 "/>
      <sheetName val="TB Nov 2010"/>
      <sheetName val="TB Oct 2010"/>
      <sheetName val="TB Sept 2010"/>
      <sheetName val="TB August 2010"/>
      <sheetName val="TB July 2010"/>
      <sheetName val="TB June 2010"/>
      <sheetName val="TB May 2010"/>
      <sheetName val="May 2010 Bank to 224"/>
      <sheetName val="TB April 2010"/>
      <sheetName val="TB March 2010"/>
      <sheetName val="Feb TB 2010"/>
      <sheetName val="TB Jan 2010"/>
      <sheetName val="TB Dec 09"/>
      <sheetName val="TB Nov 09"/>
      <sheetName val="TB Oct 09"/>
      <sheetName val="TB Sept 09"/>
      <sheetName val="TB August 09"/>
      <sheetName val="TB July 09"/>
      <sheetName val="TB June 7-14-2009"/>
      <sheetName val="TB June 7-13-09"/>
      <sheetName val="TB June 09"/>
      <sheetName val="TB May 09"/>
      <sheetName val="TB April 04"/>
      <sheetName val="TB Mar 09"/>
      <sheetName val="TB Feb TB final"/>
      <sheetName val="TB Feb 09"/>
      <sheetName val="TB Jan 09"/>
      <sheetName val="TB Dec 08 Revised"/>
      <sheetName val="TB Dec 08"/>
      <sheetName val="2008 Accrual Monthly"/>
      <sheetName val="2007 Accrual Monthly"/>
      <sheetName val="2009 Accrual Monthly"/>
      <sheetName val="TB Dec 12"/>
      <sheetName val="TB Nov 12 Final"/>
      <sheetName val="March 13"/>
      <sheetName val="August 13"/>
      <sheetName val="July 13"/>
      <sheetName val="June 13"/>
      <sheetName val="May 13"/>
      <sheetName val="Apr 13"/>
      <sheetName val="Mar Final"/>
      <sheetName val="Feb 13"/>
      <sheetName val="Jan 13"/>
      <sheetName val="October 13"/>
      <sheetName val="November 13"/>
      <sheetName val="December 13"/>
      <sheetName val="September 13"/>
      <sheetName val="Jan 14"/>
      <sheetName val="Feb 14"/>
      <sheetName val="Mar 14"/>
      <sheetName val="Apr 14"/>
      <sheetName val="May 14"/>
      <sheetName val="Jun 14"/>
      <sheetName val="Jul 14"/>
      <sheetName val="Aug 14"/>
      <sheetName val="Sep 14"/>
      <sheetName val="Oct 14"/>
      <sheetName val="Nov 14"/>
      <sheetName val="Dec 14"/>
      <sheetName val="December 16"/>
      <sheetName val="November 16"/>
      <sheetName val="October 16"/>
      <sheetName val="September 16"/>
      <sheetName val="Jan 16"/>
      <sheetName val="Feb 16"/>
      <sheetName val="Mar 16"/>
      <sheetName val="Apr 16"/>
      <sheetName val="May 16"/>
      <sheetName val="June 16"/>
      <sheetName val="July 16"/>
      <sheetName val="August 16"/>
    </sheetNames>
    <sheetDataSet>
      <sheetData sheetId="0"/>
      <sheetData sheetId="1"/>
      <sheetData sheetId="2">
        <row r="11">
          <cell r="B11">
            <v>218938100.69999999</v>
          </cell>
          <cell r="C11">
            <v>397133814.51999998</v>
          </cell>
          <cell r="D11">
            <v>0</v>
          </cell>
          <cell r="E11">
            <v>136858602.96000001</v>
          </cell>
          <cell r="F11">
            <v>26198036.359999999</v>
          </cell>
        </row>
        <row r="12">
          <cell r="B12">
            <v>119094.65</v>
          </cell>
          <cell r="C12">
            <v>215412.49</v>
          </cell>
          <cell r="D12">
            <v>0</v>
          </cell>
          <cell r="E12">
            <v>83727.81</v>
          </cell>
          <cell r="F12">
            <v>13970.04</v>
          </cell>
        </row>
        <row r="13">
          <cell r="B13">
            <v>44753.62</v>
          </cell>
          <cell r="C13">
            <v>81174.7</v>
          </cell>
          <cell r="D13">
            <v>0</v>
          </cell>
          <cell r="E13">
            <v>28040.720000000001</v>
          </cell>
          <cell r="F13">
            <v>5353.23</v>
          </cell>
        </row>
        <row r="14">
          <cell r="B14">
            <v>0</v>
          </cell>
          <cell r="C14">
            <v>-3601360.0900000185</v>
          </cell>
          <cell r="D14">
            <v>3601360.0900000185</v>
          </cell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B16">
            <v>-4380924.88</v>
          </cell>
          <cell r="C16">
            <v>-7972795.8399999999</v>
          </cell>
          <cell r="D16">
            <v>0</v>
          </cell>
          <cell r="E16">
            <v>-2342789.4500000002</v>
          </cell>
          <cell r="F16">
            <v>-536191.07999999996</v>
          </cell>
        </row>
        <row r="17">
          <cell r="B17">
            <v>2341990.9700000002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-140040184.09999999</v>
          </cell>
          <cell r="C18">
            <v>-370992136.72000003</v>
          </cell>
          <cell r="D18">
            <v>0</v>
          </cell>
          <cell r="E18">
            <v>-128216501</v>
          </cell>
          <cell r="F18">
            <v>-18895055</v>
          </cell>
        </row>
        <row r="19">
          <cell r="B19">
            <v>-4122290.59</v>
          </cell>
          <cell r="C19">
            <v>-2573185.13</v>
          </cell>
          <cell r="D19">
            <v>0</v>
          </cell>
          <cell r="E19">
            <v>-1646751.87</v>
          </cell>
          <cell r="F19">
            <v>-779116.39</v>
          </cell>
        </row>
        <row r="20">
          <cell r="B20">
            <v>0</v>
          </cell>
          <cell r="C20">
            <v>0</v>
          </cell>
          <cell r="E20">
            <v>4064633.27</v>
          </cell>
          <cell r="F20">
            <v>0</v>
          </cell>
        </row>
        <row r="21">
          <cell r="B21">
            <v>2153861.33</v>
          </cell>
          <cell r="C21">
            <v>960275.69</v>
          </cell>
          <cell r="D21">
            <v>0</v>
          </cell>
          <cell r="E21">
            <v>59098.85</v>
          </cell>
          <cell r="F21">
            <v>151386.43</v>
          </cell>
          <cell r="G21">
            <v>3324622.3000000003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7">
          <cell r="B27">
            <v>215788077.59999999</v>
          </cell>
          <cell r="C27">
            <v>391399351.69</v>
          </cell>
          <cell r="D27">
            <v>0</v>
          </cell>
          <cell r="E27">
            <v>135203760.72</v>
          </cell>
          <cell r="F27">
            <v>25811757.449999999</v>
          </cell>
        </row>
        <row r="28">
          <cell r="B28">
            <v>137201.13</v>
          </cell>
          <cell r="C28">
            <v>248556.28</v>
          </cell>
          <cell r="D28">
            <v>0</v>
          </cell>
          <cell r="E28">
            <v>91726.39</v>
          </cell>
          <cell r="F28">
            <v>16302.42</v>
          </cell>
        </row>
        <row r="29">
          <cell r="B29">
            <v>-21639.1</v>
          </cell>
          <cell r="C29">
            <v>-39249.269999999997</v>
          </cell>
          <cell r="D29">
            <v>0</v>
          </cell>
          <cell r="E29">
            <v>-13558.13</v>
          </cell>
          <cell r="F29">
            <v>-2588.38</v>
          </cell>
        </row>
        <row r="30">
          <cell r="B30">
            <v>0</v>
          </cell>
          <cell r="C30">
            <v>-4665797.32</v>
          </cell>
          <cell r="D30">
            <v>4665797.32</v>
          </cell>
          <cell r="E30">
            <v>0</v>
          </cell>
          <cell r="F30">
            <v>0</v>
          </cell>
        </row>
        <row r="31">
          <cell r="B31">
            <v>280.85000000000002</v>
          </cell>
          <cell r="C31">
            <v>509.48</v>
          </cell>
          <cell r="D31">
            <v>0</v>
          </cell>
          <cell r="E31">
            <v>176.01</v>
          </cell>
          <cell r="F31">
            <v>33.659999999999997</v>
          </cell>
        </row>
        <row r="32">
          <cell r="B32">
            <v>-947491.49</v>
          </cell>
          <cell r="C32">
            <v>-1718790.61</v>
          </cell>
          <cell r="D32">
            <v>0</v>
          </cell>
          <cell r="E32">
            <v>-593802.81999999995</v>
          </cell>
          <cell r="F32">
            <v>-113515.26</v>
          </cell>
        </row>
        <row r="33">
          <cell r="B33">
            <v>1169604.79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-208352103.18000001</v>
          </cell>
          <cell r="C34">
            <v>-369893349.80000001</v>
          </cell>
          <cell r="D34">
            <v>0</v>
          </cell>
          <cell r="E34">
            <v>-124551633</v>
          </cell>
          <cell r="F34">
            <v>-16996913.390000001</v>
          </cell>
        </row>
        <row r="35">
          <cell r="B35">
            <v>-10449694.65</v>
          </cell>
          <cell r="C35">
            <v>-3531913.56</v>
          </cell>
          <cell r="D35">
            <v>0</v>
          </cell>
          <cell r="E35">
            <v>-1504352.48</v>
          </cell>
          <cell r="F35">
            <v>-905790.68</v>
          </cell>
        </row>
        <row r="36">
          <cell r="B36">
            <v>0</v>
          </cell>
          <cell r="C36">
            <v>0</v>
          </cell>
          <cell r="E36">
            <v>1500000</v>
          </cell>
          <cell r="F36">
            <v>0</v>
          </cell>
        </row>
        <row r="37">
          <cell r="B37">
            <v>2179239.71</v>
          </cell>
          <cell r="C37">
            <v>971361.57</v>
          </cell>
          <cell r="D37">
            <v>0</v>
          </cell>
          <cell r="E37">
            <v>60268.6</v>
          </cell>
          <cell r="F37">
            <v>153147.48000000001</v>
          </cell>
          <cell r="G37">
            <v>3364017.36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43">
          <cell r="B43">
            <v>215710782.77000001</v>
          </cell>
          <cell r="C43">
            <v>391345231.31999999</v>
          </cell>
          <cell r="D43">
            <v>0</v>
          </cell>
          <cell r="E43">
            <v>135155206.88999999</v>
          </cell>
          <cell r="F43">
            <v>25802357.140000001</v>
          </cell>
        </row>
        <row r="44">
          <cell r="B44">
            <v>92194.35</v>
          </cell>
          <cell r="C44">
            <v>167202.16</v>
          </cell>
          <cell r="D44">
            <v>0</v>
          </cell>
          <cell r="E44">
            <v>57751.06</v>
          </cell>
          <cell r="F44">
            <v>11010.44</v>
          </cell>
        </row>
        <row r="45">
          <cell r="B45">
            <v>20160.7</v>
          </cell>
          <cell r="C45">
            <v>36567.71</v>
          </cell>
          <cell r="D45">
            <v>0</v>
          </cell>
          <cell r="E45">
            <v>12631.83</v>
          </cell>
          <cell r="F45">
            <v>2411.5300000000002</v>
          </cell>
        </row>
        <row r="46">
          <cell r="B46">
            <v>0</v>
          </cell>
          <cell r="C46">
            <v>1217863.1499999929</v>
          </cell>
          <cell r="D46">
            <v>-1217863.1499999929</v>
          </cell>
          <cell r="E46">
            <v>0</v>
          </cell>
          <cell r="F46">
            <v>0</v>
          </cell>
        </row>
        <row r="47">
          <cell r="B47">
            <v>280.85000000000002</v>
          </cell>
          <cell r="C47">
            <v>509.48</v>
          </cell>
          <cell r="D47">
            <v>0</v>
          </cell>
          <cell r="E47">
            <v>176.01</v>
          </cell>
          <cell r="F47">
            <v>33.659999999999997</v>
          </cell>
        </row>
        <row r="48">
          <cell r="B48">
            <v>-1206164.8500000001</v>
          </cell>
          <cell r="C48">
            <v>-2188035.29</v>
          </cell>
          <cell r="D48">
            <v>0</v>
          </cell>
          <cell r="E48">
            <v>-755916.12</v>
          </cell>
          <cell r="F48">
            <v>-144505.89000000001</v>
          </cell>
        </row>
        <row r="49">
          <cell r="B49">
            <v>-1700628.69</v>
          </cell>
          <cell r="C49">
            <v>0</v>
          </cell>
          <cell r="D49">
            <v>0</v>
          </cell>
          <cell r="E49">
            <v>61367</v>
          </cell>
          <cell r="F49">
            <v>-6365.79</v>
          </cell>
        </row>
        <row r="50">
          <cell r="B50">
            <v>-171502292.03999999</v>
          </cell>
          <cell r="C50">
            <v>-376242390.38</v>
          </cell>
          <cell r="D50">
            <v>0</v>
          </cell>
          <cell r="E50">
            <v>-130000147</v>
          </cell>
          <cell r="F50">
            <v>-24508076.57</v>
          </cell>
        </row>
        <row r="51">
          <cell r="B51">
            <v>-11291521.630000001</v>
          </cell>
          <cell r="C51">
            <v>-6173832.0200000005</v>
          </cell>
          <cell r="D51">
            <v>0</v>
          </cell>
          <cell r="E51">
            <v>-3221737.62</v>
          </cell>
          <cell r="F51">
            <v>-1511894.65</v>
          </cell>
        </row>
        <row r="52">
          <cell r="B52">
            <v>427253.55732927343</v>
          </cell>
          <cell r="C52">
            <v>167797.248104383</v>
          </cell>
          <cell r="E52">
            <v>88669.124297489514</v>
          </cell>
          <cell r="F52">
            <v>64242.04711409942</v>
          </cell>
        </row>
        <row r="53">
          <cell r="B53">
            <v>0</v>
          </cell>
          <cell r="C53">
            <v>0</v>
          </cell>
          <cell r="E53">
            <v>800000</v>
          </cell>
          <cell r="F53">
            <v>0</v>
          </cell>
        </row>
        <row r="54">
          <cell r="B54">
            <v>2504438.17</v>
          </cell>
          <cell r="C54">
            <v>1114270.17</v>
          </cell>
          <cell r="D54">
            <v>0</v>
          </cell>
          <cell r="E54">
            <v>68367.58</v>
          </cell>
          <cell r="F54">
            <v>175927.06</v>
          </cell>
          <cell r="G54">
            <v>3863002.98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60">
          <cell r="B60">
            <v>205002511.52000001</v>
          </cell>
          <cell r="C60">
            <v>373676391.29000002</v>
          </cell>
          <cell r="D60">
            <v>0</v>
          </cell>
          <cell r="E60">
            <v>134998048.71000001</v>
          </cell>
          <cell r="F60">
            <v>23212130.640000001</v>
          </cell>
        </row>
        <row r="61">
          <cell r="B61">
            <v>130409.33</v>
          </cell>
          <cell r="C61">
            <v>238115.3</v>
          </cell>
          <cell r="D61">
            <v>0</v>
          </cell>
          <cell r="E61">
            <v>87324.63</v>
          </cell>
          <cell r="F61">
            <v>14476.66</v>
          </cell>
        </row>
        <row r="62">
          <cell r="B62">
            <v>50530.77</v>
          </cell>
          <cell r="C62">
            <v>92106.95</v>
          </cell>
          <cell r="D62">
            <v>0</v>
          </cell>
          <cell r="E62">
            <v>33275.47</v>
          </cell>
          <cell r="F62">
            <v>5721.49</v>
          </cell>
        </row>
        <row r="63">
          <cell r="B63">
            <v>0</v>
          </cell>
          <cell r="C63">
            <v>36199337.090000018</v>
          </cell>
          <cell r="D63">
            <v>-36199337.090000018</v>
          </cell>
          <cell r="E63">
            <v>0</v>
          </cell>
          <cell r="F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B65">
            <v>1296792.27</v>
          </cell>
          <cell r="C65">
            <v>2351056.2000000002</v>
          </cell>
          <cell r="D65">
            <v>0</v>
          </cell>
          <cell r="E65">
            <v>636535.54</v>
          </cell>
          <cell r="F65">
            <v>166960.57999999999</v>
          </cell>
        </row>
        <row r="66">
          <cell r="B66">
            <v>-8814055.4000000004</v>
          </cell>
          <cell r="C66">
            <v>-951</v>
          </cell>
          <cell r="D66">
            <v>0</v>
          </cell>
          <cell r="E66">
            <v>-95903</v>
          </cell>
          <cell r="F66">
            <v>-0.52</v>
          </cell>
        </row>
        <row r="67">
          <cell r="B67">
            <v>-230275884.22</v>
          </cell>
          <cell r="C67">
            <v>-419731886.23000002</v>
          </cell>
          <cell r="D67">
            <v>0</v>
          </cell>
          <cell r="E67">
            <v>-124345451</v>
          </cell>
          <cell r="F67">
            <v>-25732817.789999999</v>
          </cell>
        </row>
        <row r="68">
          <cell r="B68">
            <v>-9499970.3100000005</v>
          </cell>
          <cell r="C68">
            <v>-4247242.99</v>
          </cell>
          <cell r="D68">
            <v>0</v>
          </cell>
          <cell r="E68">
            <v>-1998658.4</v>
          </cell>
          <cell r="F68">
            <v>-1021557.83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-3800000</v>
          </cell>
          <cell r="F70">
            <v>0</v>
          </cell>
        </row>
        <row r="71">
          <cell r="B71">
            <v>2696130.97</v>
          </cell>
          <cell r="C71">
            <v>1198417.8500000001</v>
          </cell>
          <cell r="D71">
            <v>0</v>
          </cell>
          <cell r="E71">
            <v>73237.69</v>
          </cell>
          <cell r="F71">
            <v>189317.88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7">
          <cell r="B77">
            <v>197698699.40000001</v>
          </cell>
          <cell r="C77">
            <v>360363085.58999997</v>
          </cell>
          <cell r="D77">
            <v>0</v>
          </cell>
          <cell r="E77">
            <v>130188359.56999999</v>
          </cell>
          <cell r="F77">
            <v>22385011.510000002</v>
          </cell>
        </row>
        <row r="78">
          <cell r="B78">
            <v>78518.62</v>
          </cell>
          <cell r="C78">
            <v>142522.25</v>
          </cell>
          <cell r="D78">
            <v>0</v>
          </cell>
          <cell r="E78">
            <v>51489.02</v>
          </cell>
          <cell r="F78">
            <v>8853.2099999999991</v>
          </cell>
        </row>
        <row r="79">
          <cell r="B79">
            <v>8207.67</v>
          </cell>
          <cell r="C79">
            <v>14960.86</v>
          </cell>
          <cell r="D79">
            <v>0</v>
          </cell>
          <cell r="E79">
            <v>5404.91</v>
          </cell>
          <cell r="F79">
            <v>929.35</v>
          </cell>
        </row>
        <row r="80">
          <cell r="B80">
            <v>0</v>
          </cell>
          <cell r="C80">
            <v>1982617630.6199999</v>
          </cell>
          <cell r="D80">
            <v>-1982617630.6199999</v>
          </cell>
          <cell r="E80">
            <v>0</v>
          </cell>
          <cell r="F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</row>
        <row r="82">
          <cell r="B82">
            <v>-138185.42000000001</v>
          </cell>
          <cell r="C82">
            <v>-251882.91</v>
          </cell>
          <cell r="D82">
            <v>0</v>
          </cell>
          <cell r="E82">
            <v>-90997.73</v>
          </cell>
          <cell r="F82">
            <v>-15646.44</v>
          </cell>
        </row>
        <row r="83">
          <cell r="B83">
            <v>-1784361.86</v>
          </cell>
          <cell r="C83">
            <v>-26</v>
          </cell>
          <cell r="D83">
            <v>0</v>
          </cell>
          <cell r="E83">
            <v>-2681.51</v>
          </cell>
          <cell r="F83">
            <v>0</v>
          </cell>
        </row>
        <row r="84">
          <cell r="B84">
            <v>-268848155.27999997</v>
          </cell>
          <cell r="C84">
            <v>-369446208.35000002</v>
          </cell>
          <cell r="D84">
            <v>0</v>
          </cell>
          <cell r="E84">
            <v>-127770736</v>
          </cell>
          <cell r="F84">
            <v>-27820623.27</v>
          </cell>
        </row>
        <row r="85">
          <cell r="B85">
            <v>-3703220.67</v>
          </cell>
          <cell r="C85">
            <v>-2652699.08</v>
          </cell>
          <cell r="D85">
            <v>0</v>
          </cell>
          <cell r="E85">
            <v>-1166383.94</v>
          </cell>
          <cell r="F85">
            <v>-709231.27</v>
          </cell>
        </row>
        <row r="87">
          <cell r="B87">
            <v>0</v>
          </cell>
          <cell r="C87">
            <v>2000000</v>
          </cell>
          <cell r="D87">
            <v>0</v>
          </cell>
          <cell r="E87">
            <v>950000</v>
          </cell>
          <cell r="F87">
            <v>0</v>
          </cell>
        </row>
        <row r="88">
          <cell r="B88">
            <v>2940833.99</v>
          </cell>
          <cell r="C88">
            <v>1304572.79</v>
          </cell>
          <cell r="D88">
            <v>0</v>
          </cell>
          <cell r="E88">
            <v>79017.2</v>
          </cell>
          <cell r="F88">
            <v>206313.57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4">
          <cell r="B94">
            <v>206106122.44999999</v>
          </cell>
          <cell r="C94">
            <v>375692375.73000002</v>
          </cell>
          <cell r="D94">
            <v>0</v>
          </cell>
          <cell r="E94">
            <v>135909568.74000001</v>
          </cell>
          <cell r="F94">
            <v>23323329.84</v>
          </cell>
        </row>
        <row r="95">
          <cell r="B95">
            <v>1264799.49</v>
          </cell>
          <cell r="C95">
            <v>2302256.52</v>
          </cell>
          <cell r="D95">
            <v>0</v>
          </cell>
          <cell r="E95">
            <v>697503.60000000009</v>
          </cell>
          <cell r="F95">
            <v>153234.81</v>
          </cell>
        </row>
        <row r="96">
          <cell r="B96">
            <v>431094.3</v>
          </cell>
          <cell r="C96">
            <v>784636.52</v>
          </cell>
          <cell r="D96">
            <v>0</v>
          </cell>
          <cell r="E96">
            <v>234497.95</v>
          </cell>
          <cell r="F96">
            <v>52469.21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>
            <v>-605970.31999999995</v>
          </cell>
          <cell r="C99">
            <v>-1104556.25</v>
          </cell>
          <cell r="D99">
            <v>0</v>
          </cell>
          <cell r="E99">
            <v>-399043</v>
          </cell>
          <cell r="F99">
            <v>-68612.73</v>
          </cell>
        </row>
        <row r="100">
          <cell r="B100">
            <v>2523375.85</v>
          </cell>
          <cell r="C100">
            <v>24.33</v>
          </cell>
          <cell r="D100">
            <v>0</v>
          </cell>
          <cell r="E100">
            <v>-3700887.45</v>
          </cell>
          <cell r="F100">
            <v>0</v>
          </cell>
        </row>
        <row r="101">
          <cell r="B101">
            <v>-228944718.69999999</v>
          </cell>
          <cell r="C101">
            <v>-386266762.48000002</v>
          </cell>
          <cell r="D101">
            <v>0</v>
          </cell>
          <cell r="E101">
            <v>-129759714.78</v>
          </cell>
          <cell r="F101">
            <v>-21882411.5</v>
          </cell>
        </row>
        <row r="102">
          <cell r="B102">
            <v>-14225099.539999999</v>
          </cell>
          <cell r="C102">
            <v>-3263875.41</v>
          </cell>
          <cell r="D102">
            <v>0</v>
          </cell>
          <cell r="E102">
            <v>-1464246.1</v>
          </cell>
          <cell r="F102">
            <v>-821067.96</v>
          </cell>
        </row>
        <row r="104">
          <cell r="B104">
            <v>0</v>
          </cell>
          <cell r="C104">
            <v>-1000000</v>
          </cell>
          <cell r="D104">
            <v>0</v>
          </cell>
          <cell r="E104">
            <v>-5650000</v>
          </cell>
          <cell r="F104">
            <v>0</v>
          </cell>
        </row>
        <row r="105">
          <cell r="B105">
            <v>3038428.37</v>
          </cell>
          <cell r="C105">
            <v>1347456.62</v>
          </cell>
          <cell r="D105">
            <v>0</v>
          </cell>
          <cell r="E105">
            <v>81423.37</v>
          </cell>
          <cell r="F105">
            <v>213156.58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11">
          <cell r="B111">
            <v>205290073.77000001</v>
          </cell>
          <cell r="C111">
            <v>374210636.56999999</v>
          </cell>
          <cell r="D111">
            <v>0</v>
          </cell>
          <cell r="E111">
            <v>135287764.69999999</v>
          </cell>
          <cell r="F111">
            <v>23234089.260000002</v>
          </cell>
        </row>
        <row r="112">
          <cell r="B112">
            <v>122972.63</v>
          </cell>
          <cell r="C112">
            <v>203879.05</v>
          </cell>
          <cell r="D112">
            <v>0</v>
          </cell>
          <cell r="E112">
            <v>70709.3</v>
          </cell>
          <cell r="F112">
            <v>13002.71</v>
          </cell>
        </row>
        <row r="113">
          <cell r="B113">
            <v>46786.400000000001</v>
          </cell>
          <cell r="C113">
            <v>85258.21</v>
          </cell>
          <cell r="D113">
            <v>0</v>
          </cell>
          <cell r="E113">
            <v>30575.200000000001</v>
          </cell>
          <cell r="F113">
            <v>5322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</row>
        <row r="116">
          <cell r="B116">
            <v>-470403.86</v>
          </cell>
          <cell r="C116">
            <v>-854344.5</v>
          </cell>
          <cell r="D116">
            <v>0</v>
          </cell>
          <cell r="E116">
            <v>-278867.65000000002</v>
          </cell>
          <cell r="F116">
            <v>-56488.37</v>
          </cell>
        </row>
        <row r="117">
          <cell r="B117">
            <v>1557937.76</v>
          </cell>
          <cell r="C117">
            <v>0</v>
          </cell>
          <cell r="D117">
            <v>0</v>
          </cell>
          <cell r="E117">
            <v>0</v>
          </cell>
          <cell r="F117">
            <v>-16154.05</v>
          </cell>
        </row>
        <row r="118">
          <cell r="B118">
            <v>-129477106.04000001</v>
          </cell>
          <cell r="C118">
            <v>-385904687.81999999</v>
          </cell>
          <cell r="D118">
            <v>0</v>
          </cell>
          <cell r="E118">
            <v>-126267492</v>
          </cell>
          <cell r="F118">
            <v>-44545020.009999998</v>
          </cell>
        </row>
        <row r="119">
          <cell r="B119">
            <v>-8449416.4700000007</v>
          </cell>
          <cell r="C119">
            <v>-2247915.35</v>
          </cell>
          <cell r="D119">
            <v>0</v>
          </cell>
          <cell r="E119">
            <v>-1229254.1499999999</v>
          </cell>
          <cell r="F119">
            <v>-764374.1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</row>
        <row r="121">
          <cell r="B121">
            <v>0</v>
          </cell>
          <cell r="C121">
            <v>1000000</v>
          </cell>
          <cell r="D121">
            <v>0</v>
          </cell>
          <cell r="E121">
            <v>2000000</v>
          </cell>
          <cell r="F121">
            <v>0</v>
          </cell>
        </row>
        <row r="122">
          <cell r="B122">
            <v>3294498.28</v>
          </cell>
          <cell r="C122">
            <v>1351297.75</v>
          </cell>
          <cell r="D122">
            <v>0</v>
          </cell>
          <cell r="E122">
            <v>44554.3</v>
          </cell>
          <cell r="F122">
            <v>241306.32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</row>
        <row r="128">
          <cell r="B128">
            <v>212329301.02000001</v>
          </cell>
          <cell r="C128">
            <v>384129980.69999999</v>
          </cell>
          <cell r="D128">
            <v>0</v>
          </cell>
          <cell r="E128">
            <v>112503816.91</v>
          </cell>
          <cell r="F128">
            <v>26845236.669999998</v>
          </cell>
        </row>
        <row r="129">
          <cell r="B129">
            <v>136563.09</v>
          </cell>
          <cell r="C129">
            <v>246058.61</v>
          </cell>
          <cell r="D129">
            <v>0</v>
          </cell>
          <cell r="E129">
            <v>80328.100000000006</v>
          </cell>
          <cell r="F129">
            <v>16258.91</v>
          </cell>
        </row>
        <row r="130">
          <cell r="B130">
            <v>97718.720000000001</v>
          </cell>
          <cell r="C130">
            <v>177439.03</v>
          </cell>
          <cell r="D130">
            <v>0</v>
          </cell>
          <cell r="E130">
            <v>57927.86</v>
          </cell>
          <cell r="F130">
            <v>11723.66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</row>
        <row r="132">
          <cell r="B132">
            <v>1283.3599999999999</v>
          </cell>
          <cell r="C132">
            <v>514.63</v>
          </cell>
          <cell r="D132">
            <v>0</v>
          </cell>
          <cell r="E132">
            <v>167.98</v>
          </cell>
          <cell r="F132">
            <v>34.03</v>
          </cell>
        </row>
        <row r="133">
          <cell r="B133">
            <v>134893.23000000001</v>
          </cell>
          <cell r="C133">
            <v>244992.22</v>
          </cell>
          <cell r="D133">
            <v>0</v>
          </cell>
          <cell r="E133">
            <v>79968.22</v>
          </cell>
          <cell r="F133">
            <v>16198.63</v>
          </cell>
        </row>
        <row r="134">
          <cell r="B134">
            <v>-945052.2</v>
          </cell>
          <cell r="C134">
            <v>0</v>
          </cell>
          <cell r="D134">
            <v>0</v>
          </cell>
          <cell r="E134">
            <v>-243.77</v>
          </cell>
          <cell r="F134">
            <v>-179068.02</v>
          </cell>
        </row>
        <row r="135">
          <cell r="B135">
            <v>-211859377.75999999</v>
          </cell>
          <cell r="C135">
            <v>-290698180.94</v>
          </cell>
          <cell r="D135">
            <v>0</v>
          </cell>
          <cell r="E135">
            <v>-134805520</v>
          </cell>
          <cell r="F135">
            <v>-23347708.390000001</v>
          </cell>
        </row>
        <row r="136">
          <cell r="B136">
            <v>-3041275.4699999997</v>
          </cell>
          <cell r="C136">
            <v>-4051552.63</v>
          </cell>
          <cell r="D136">
            <v>0</v>
          </cell>
          <cell r="E136">
            <v>-2389075.2800000003</v>
          </cell>
          <cell r="F136">
            <v>-1088807.48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</row>
        <row r="138">
          <cell r="B138">
            <v>0</v>
          </cell>
          <cell r="C138">
            <v>-1000000</v>
          </cell>
          <cell r="D138">
            <v>0</v>
          </cell>
          <cell r="E138">
            <v>5000000</v>
          </cell>
          <cell r="F138">
            <v>0</v>
          </cell>
        </row>
        <row r="139">
          <cell r="B139">
            <v>3431918.59</v>
          </cell>
          <cell r="C139">
            <v>1407078.6</v>
          </cell>
          <cell r="D139">
            <v>0</v>
          </cell>
          <cell r="E139">
            <v>45874.48</v>
          </cell>
          <cell r="F139">
            <v>251466.22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5">
          <cell r="B145">
            <v>207311458.31</v>
          </cell>
          <cell r="C145">
            <v>376469011.10000002</v>
          </cell>
          <cell r="D145">
            <v>0</v>
          </cell>
          <cell r="E145">
            <v>122894647.7</v>
          </cell>
          <cell r="F145">
            <v>24871549.719999999</v>
          </cell>
        </row>
        <row r="146">
          <cell r="B146">
            <v>156700.94</v>
          </cell>
          <cell r="C146">
            <v>281693.24</v>
          </cell>
          <cell r="D146">
            <v>0</v>
          </cell>
          <cell r="E146">
            <v>91964.09</v>
          </cell>
          <cell r="F146">
            <v>18611.22</v>
          </cell>
        </row>
        <row r="147">
          <cell r="B147">
            <v>-21389.73</v>
          </cell>
          <cell r="C147">
            <v>-38833.5</v>
          </cell>
          <cell r="D147">
            <v>0</v>
          </cell>
          <cell r="E147">
            <v>-12679.48</v>
          </cell>
          <cell r="F147">
            <v>-2564.37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B149">
            <v>1283.3599999999999</v>
          </cell>
          <cell r="C149">
            <v>514.63</v>
          </cell>
          <cell r="D149">
            <v>0</v>
          </cell>
          <cell r="E149">
            <v>167.98</v>
          </cell>
          <cell r="F149">
            <v>34.03</v>
          </cell>
        </row>
        <row r="150">
          <cell r="B150">
            <v>-2148267.94</v>
          </cell>
          <cell r="C150">
            <v>-3901670.59</v>
          </cell>
          <cell r="D150">
            <v>0</v>
          </cell>
          <cell r="E150">
            <v>-1273549.17</v>
          </cell>
          <cell r="F150">
            <v>-257974.39999999999</v>
          </cell>
        </row>
        <row r="151">
          <cell r="B151">
            <v>-1954664.57</v>
          </cell>
          <cell r="C151">
            <v>-14059.48</v>
          </cell>
          <cell r="D151">
            <v>0</v>
          </cell>
          <cell r="E151">
            <v>157.62</v>
          </cell>
          <cell r="F151">
            <v>692061.24</v>
          </cell>
        </row>
        <row r="152">
          <cell r="B152">
            <v>-210024883.25999999</v>
          </cell>
          <cell r="C152">
            <v>-408915173.26999998</v>
          </cell>
          <cell r="D152">
            <v>0</v>
          </cell>
          <cell r="E152">
            <v>-110946171</v>
          </cell>
          <cell r="F152">
            <v>-26799620.719999999</v>
          </cell>
        </row>
        <row r="153">
          <cell r="B153">
            <v>-13381875.550000001</v>
          </cell>
          <cell r="C153">
            <v>1129366.82</v>
          </cell>
          <cell r="D153">
            <v>0</v>
          </cell>
          <cell r="E153">
            <v>-570483.42999999993</v>
          </cell>
          <cell r="F153">
            <v>-341135.89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</row>
        <row r="155">
          <cell r="B155">
            <v>0</v>
          </cell>
          <cell r="C155">
            <v>-3000000</v>
          </cell>
          <cell r="D155">
            <v>0</v>
          </cell>
          <cell r="E155">
            <v>3000000</v>
          </cell>
          <cell r="F155">
            <v>0</v>
          </cell>
        </row>
        <row r="156">
          <cell r="B156">
            <v>3411959.95</v>
          </cell>
          <cell r="C156">
            <v>1398971.41</v>
          </cell>
          <cell r="D156">
            <v>0</v>
          </cell>
          <cell r="E156">
            <v>45698.47</v>
          </cell>
          <cell r="F156">
            <v>249983.5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62">
          <cell r="B162">
            <v>134390290.66</v>
          </cell>
          <cell r="C162">
            <v>379374068.25999999</v>
          </cell>
          <cell r="D162">
            <v>0</v>
          </cell>
          <cell r="E162">
            <v>130572384.69</v>
          </cell>
          <cell r="F162">
            <v>50674111.600000001</v>
          </cell>
        </row>
        <row r="163">
          <cell r="B163">
            <v>-2575.44</v>
          </cell>
          <cell r="C163">
            <v>46597.79</v>
          </cell>
          <cell r="D163">
            <v>0</v>
          </cell>
          <cell r="E163">
            <v>17896.82</v>
          </cell>
          <cell r="F163">
            <v>12898.83</v>
          </cell>
        </row>
        <row r="164">
          <cell r="B164">
            <v>32739.73</v>
          </cell>
          <cell r="C164">
            <v>92207.5</v>
          </cell>
          <cell r="D164">
            <v>0</v>
          </cell>
          <cell r="E164">
            <v>31809.62</v>
          </cell>
          <cell r="F164">
            <v>12353.34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</row>
        <row r="167">
          <cell r="B167">
            <v>-13655.3</v>
          </cell>
          <cell r="C167">
            <v>-38454.910000000003</v>
          </cell>
          <cell r="D167">
            <v>0</v>
          </cell>
          <cell r="E167">
            <v>-13267.37</v>
          </cell>
          <cell r="F167">
            <v>-5156</v>
          </cell>
        </row>
        <row r="168">
          <cell r="B168">
            <v>-459583.62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B169">
            <v>-286996125.66000003</v>
          </cell>
          <cell r="C169">
            <v>-379036032.23000002</v>
          </cell>
          <cell r="D169">
            <v>0</v>
          </cell>
          <cell r="E169">
            <v>-126316904</v>
          </cell>
          <cell r="F169">
            <v>-25326756.02</v>
          </cell>
        </row>
        <row r="170">
          <cell r="B170">
            <v>-8840048.3699999992</v>
          </cell>
          <cell r="C170">
            <v>-2323143.6999999997</v>
          </cell>
          <cell r="D170">
            <v>0</v>
          </cell>
          <cell r="E170">
            <v>-1985981.1900000002</v>
          </cell>
          <cell r="F170">
            <v>-707136.54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B172">
            <v>0</v>
          </cell>
          <cell r="C172">
            <v>6000000</v>
          </cell>
          <cell r="D172">
            <v>0</v>
          </cell>
          <cell r="E172">
            <v>-1000000</v>
          </cell>
          <cell r="F172">
            <v>0</v>
          </cell>
        </row>
        <row r="173">
          <cell r="B173">
            <v>3544930.3</v>
          </cell>
          <cell r="C173">
            <v>1452108.54</v>
          </cell>
          <cell r="D173">
            <v>0</v>
          </cell>
          <cell r="E173">
            <v>54490.080000000002</v>
          </cell>
          <cell r="F173">
            <v>260457.58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9">
          <cell r="B179">
            <v>134005751.79000001</v>
          </cell>
          <cell r="C179">
            <v>377445027.13</v>
          </cell>
          <cell r="D179">
            <v>0</v>
          </cell>
          <cell r="E179">
            <v>130198774.54000001</v>
          </cell>
          <cell r="F179">
            <v>50528938.280000001</v>
          </cell>
        </row>
        <row r="180">
          <cell r="B180">
            <v>104779.25</v>
          </cell>
          <cell r="C180">
            <v>294191.07</v>
          </cell>
          <cell r="D180">
            <v>0</v>
          </cell>
          <cell r="E180">
            <v>101480.07</v>
          </cell>
          <cell r="F180">
            <v>39382.33</v>
          </cell>
        </row>
        <row r="181">
          <cell r="B181">
            <v>23139.98</v>
          </cell>
          <cell r="C181">
            <v>65176.1</v>
          </cell>
          <cell r="D181">
            <v>0</v>
          </cell>
          <cell r="E181">
            <v>22482.6</v>
          </cell>
          <cell r="F181">
            <v>8726.0300000000007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</row>
        <row r="184">
          <cell r="B184">
            <v>-98089.29</v>
          </cell>
          <cell r="C184">
            <v>-276230.78000000003</v>
          </cell>
          <cell r="D184">
            <v>0</v>
          </cell>
          <cell r="E184">
            <v>-95302.66</v>
          </cell>
          <cell r="F184">
            <v>-37036.81</v>
          </cell>
        </row>
        <row r="185">
          <cell r="B185">
            <v>461171.17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</row>
        <row r="186">
          <cell r="B186">
            <v>-119797312.51000001</v>
          </cell>
          <cell r="C186">
            <v>-380880169.13999999</v>
          </cell>
          <cell r="D186">
            <v>0</v>
          </cell>
          <cell r="E186">
            <v>-126513341</v>
          </cell>
          <cell r="F186">
            <v>-20859481.91</v>
          </cell>
        </row>
        <row r="187">
          <cell r="B187">
            <v>-8599747.4399999995</v>
          </cell>
          <cell r="C187">
            <v>-3228804.09</v>
          </cell>
          <cell r="D187">
            <v>0</v>
          </cell>
          <cell r="E187">
            <v>-1686572.2000000002</v>
          </cell>
          <cell r="F187">
            <v>-1076052.75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</row>
        <row r="189">
          <cell r="B189">
            <v>0</v>
          </cell>
          <cell r="C189">
            <v>3000000</v>
          </cell>
          <cell r="D189">
            <v>0</v>
          </cell>
          <cell r="E189">
            <v>2000000</v>
          </cell>
          <cell r="F189">
            <v>0</v>
          </cell>
        </row>
        <row r="190">
          <cell r="B190">
            <v>3476669.51</v>
          </cell>
          <cell r="C190">
            <v>1423751.51</v>
          </cell>
          <cell r="D190">
            <v>0</v>
          </cell>
          <cell r="E190">
            <v>53191.28</v>
          </cell>
          <cell r="F190">
            <v>255410.61</v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</row>
        <row r="196">
          <cell r="B196">
            <v>136322287.62</v>
          </cell>
          <cell r="C196">
            <v>383969749.16000003</v>
          </cell>
          <cell r="D196">
            <v>0</v>
          </cell>
          <cell r="E196">
            <v>132449495.36</v>
          </cell>
          <cell r="F196">
            <v>51402515.460000001</v>
          </cell>
        </row>
        <row r="197">
          <cell r="B197">
            <v>77384.820000000007</v>
          </cell>
          <cell r="C197">
            <v>217984.17</v>
          </cell>
          <cell r="D197">
            <v>0</v>
          </cell>
          <cell r="E197">
            <v>75186.42</v>
          </cell>
          <cell r="F197">
            <v>29159.8</v>
          </cell>
        </row>
        <row r="198">
          <cell r="B198">
            <v>13805.67</v>
          </cell>
          <cell r="C198">
            <v>38885.519999999997</v>
          </cell>
          <cell r="D198">
            <v>0</v>
          </cell>
          <cell r="E198">
            <v>13413.46</v>
          </cell>
          <cell r="F198">
            <v>5205.66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</row>
        <row r="200">
          <cell r="B200">
            <v>1193.5999999999999</v>
          </cell>
          <cell r="C200">
            <v>545.29999999999995</v>
          </cell>
          <cell r="D200">
            <v>0</v>
          </cell>
          <cell r="E200">
            <v>188.1</v>
          </cell>
          <cell r="F200">
            <v>73</v>
          </cell>
        </row>
        <row r="201">
          <cell r="B201">
            <v>-610471.23</v>
          </cell>
          <cell r="C201">
            <v>-1719472.93</v>
          </cell>
          <cell r="D201">
            <v>0</v>
          </cell>
          <cell r="E201">
            <v>-593128.29</v>
          </cell>
          <cell r="F201">
            <v>-230188.01</v>
          </cell>
        </row>
        <row r="202">
          <cell r="B202">
            <v>7201.58</v>
          </cell>
          <cell r="C202">
            <v>-27415641.190000001</v>
          </cell>
          <cell r="D202">
            <v>0</v>
          </cell>
          <cell r="E202">
            <v>-723308.9</v>
          </cell>
          <cell r="F202">
            <v>8226.57</v>
          </cell>
        </row>
        <row r="203">
          <cell r="B203">
            <v>-160394613.00999999</v>
          </cell>
          <cell r="C203">
            <v>-352952764.54000002</v>
          </cell>
          <cell r="D203">
            <v>0</v>
          </cell>
          <cell r="E203">
            <v>-114087122</v>
          </cell>
          <cell r="F203">
            <v>-22632494.510000002</v>
          </cell>
        </row>
        <row r="204">
          <cell r="B204">
            <v>-9405392.2599999998</v>
          </cell>
          <cell r="C204">
            <v>-5155524.6500000004</v>
          </cell>
          <cell r="D204">
            <v>0</v>
          </cell>
          <cell r="E204">
            <v>-3190932.26</v>
          </cell>
          <cell r="F204">
            <v>-991940.98</v>
          </cell>
        </row>
        <row r="205"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E206">
            <v>1000000</v>
          </cell>
          <cell r="F206">
            <v>0</v>
          </cell>
        </row>
        <row r="207">
          <cell r="B207">
            <v>3653413.3</v>
          </cell>
          <cell r="C207">
            <v>1494438.51</v>
          </cell>
          <cell r="D207">
            <v>0</v>
          </cell>
          <cell r="E207">
            <v>55341.770000000004</v>
          </cell>
          <cell r="F207">
            <v>268168.53999999998</v>
          </cell>
        </row>
        <row r="208"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 Cash"/>
      <sheetName val="2011 Cash"/>
      <sheetName val="2011 Accrual"/>
      <sheetName val="2005 Accrual"/>
      <sheetName val="Compatibility Report"/>
    </sheetNames>
    <sheetDataSet>
      <sheetData sheetId="0" refreshError="1"/>
      <sheetData sheetId="1" refreshError="1"/>
      <sheetData sheetId="2" refreshError="1">
        <row r="27">
          <cell r="G27">
            <v>2029633149.0699999</v>
          </cell>
        </row>
        <row r="29">
          <cell r="A29" t="str">
            <v>Inter-Program Transfers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2"/>
  <sheetViews>
    <sheetView tabSelected="1" zoomScale="94" zoomScaleNormal="94" zoomScaleSheetLayoutView="100" workbookViewId="0">
      <selection activeCell="A75" sqref="A75"/>
    </sheetView>
  </sheetViews>
  <sheetFormatPr defaultRowHeight="13.2" x14ac:dyDescent="0.25"/>
  <cols>
    <col min="1" max="1" width="34.44140625" style="2" bestFit="1" customWidth="1"/>
    <col min="2" max="2" width="20.5546875" style="1" customWidth="1"/>
    <col min="3" max="4" width="18.33203125" style="1" customWidth="1"/>
    <col min="5" max="5" width="19.44140625" style="1" bestFit="1" customWidth="1"/>
    <col min="6" max="6" width="15.109375" style="1" customWidth="1"/>
    <col min="7" max="7" width="17.109375" style="1" customWidth="1"/>
    <col min="8" max="8" width="19.33203125" style="1" hidden="1" customWidth="1"/>
    <col min="9" max="9" width="14.88671875" hidden="1" customWidth="1"/>
    <col min="10" max="10" width="15.88671875" hidden="1" customWidth="1"/>
    <col min="11" max="11" width="14.33203125" hidden="1" customWidth="1"/>
    <col min="12" max="14" width="17.109375" hidden="1" customWidth="1"/>
    <col min="15" max="15" width="16.6640625" hidden="1" customWidth="1"/>
    <col min="16" max="17" width="16.88671875" hidden="1" customWidth="1"/>
    <col min="18" max="18" width="15.33203125" hidden="1" customWidth="1"/>
    <col min="19" max="19" width="14" hidden="1" customWidth="1"/>
    <col min="20" max="22" width="16.44140625" hidden="1" customWidth="1"/>
    <col min="23" max="23" width="14.5546875" hidden="1" customWidth="1"/>
    <col min="24" max="25" width="12.6640625" hidden="1" customWidth="1"/>
    <col min="26" max="26" width="10.5546875" hidden="1" customWidth="1"/>
    <col min="27" max="27" width="10.33203125" hidden="1" customWidth="1"/>
    <col min="28" max="30" width="0" hidden="1" customWidth="1"/>
    <col min="31" max="31" width="18.44140625" bestFit="1" customWidth="1"/>
    <col min="32" max="32" width="19.44140625" bestFit="1" customWidth="1"/>
    <col min="33" max="33" width="12.88671875" bestFit="1" customWidth="1"/>
    <col min="34" max="34" width="13.44140625" bestFit="1" customWidth="1"/>
    <col min="35" max="35" width="12.44140625" bestFit="1" customWidth="1"/>
  </cols>
  <sheetData>
    <row r="1" spans="1:43" ht="15.6" x14ac:dyDescent="0.3">
      <c r="A1" s="28" t="s">
        <v>32</v>
      </c>
      <c r="B1" s="29"/>
      <c r="C1" s="29"/>
      <c r="D1" s="29"/>
      <c r="E1" s="29"/>
      <c r="F1" s="29"/>
      <c r="G1" s="29"/>
      <c r="H1" s="29"/>
    </row>
    <row r="2" spans="1:43" ht="15.6" x14ac:dyDescent="0.3">
      <c r="A2" s="28" t="s">
        <v>31</v>
      </c>
      <c r="B2" s="27"/>
      <c r="C2" s="27"/>
      <c r="D2" s="27"/>
      <c r="E2" s="27"/>
      <c r="F2" s="27"/>
      <c r="G2" s="27"/>
      <c r="H2" s="27"/>
      <c r="AE2" s="4"/>
    </row>
    <row r="3" spans="1:43" x14ac:dyDescent="0.25">
      <c r="A3" s="30">
        <v>2016</v>
      </c>
      <c r="B3" s="30"/>
      <c r="C3" s="30"/>
      <c r="D3" s="30"/>
      <c r="E3" s="30"/>
      <c r="F3" s="30"/>
      <c r="G3" s="30"/>
      <c r="H3" s="26"/>
    </row>
    <row r="4" spans="1:43" x14ac:dyDescent="0.25">
      <c r="I4" t="e">
        <f>+#REF!/#REF!</f>
        <v>#REF!</v>
      </c>
    </row>
    <row r="5" spans="1:43" x14ac:dyDescent="0.25">
      <c r="B5" s="25" t="s">
        <v>30</v>
      </c>
      <c r="C5" s="25" t="s">
        <v>29</v>
      </c>
      <c r="D5" s="25" t="s">
        <v>28</v>
      </c>
      <c r="E5" s="25" t="s">
        <v>27</v>
      </c>
      <c r="F5" s="25" t="s">
        <v>26</v>
      </c>
      <c r="G5" s="25" t="s">
        <v>25</v>
      </c>
      <c r="H5" s="25"/>
      <c r="I5" s="25"/>
      <c r="J5" s="25"/>
      <c r="K5" s="25"/>
      <c r="L5" s="25"/>
      <c r="M5" s="24"/>
      <c r="N5" s="24"/>
      <c r="O5" s="24"/>
      <c r="P5" s="24"/>
      <c r="Q5" s="24"/>
      <c r="R5" s="24"/>
      <c r="S5" s="24"/>
      <c r="AE5" s="23"/>
    </row>
    <row r="6" spans="1:43" x14ac:dyDescent="0.25">
      <c r="AE6" s="23"/>
    </row>
    <row r="7" spans="1:43" s="20" customFormat="1" ht="13.8" thickBot="1" x14ac:dyDescent="0.3">
      <c r="A7" s="6" t="s">
        <v>24</v>
      </c>
      <c r="B7" s="22">
        <v>5458217683.8554487</v>
      </c>
      <c r="C7" s="22">
        <v>273574516.57636261</v>
      </c>
      <c r="D7" s="22">
        <v>1995053799.41732</v>
      </c>
      <c r="E7" s="22">
        <v>71072704.58638601</v>
      </c>
      <c r="F7" s="22">
        <v>395607221.90763271</v>
      </c>
      <c r="G7" s="21">
        <f>SUM(B7:F7)</f>
        <v>8193525926.3431501</v>
      </c>
      <c r="H7" s="17"/>
    </row>
    <row r="8" spans="1:43" ht="13.8" thickTop="1" x14ac:dyDescent="0.25">
      <c r="B8" s="12"/>
      <c r="C8" s="12"/>
      <c r="D8" s="12"/>
      <c r="E8" s="12"/>
      <c r="F8" s="12"/>
      <c r="G8" s="12"/>
    </row>
    <row r="9" spans="1:43" x14ac:dyDescent="0.25">
      <c r="A9" s="10" t="s">
        <v>23</v>
      </c>
      <c r="B9" s="9"/>
      <c r="C9" s="9"/>
      <c r="D9" s="9"/>
      <c r="E9" s="9"/>
      <c r="F9" s="9"/>
      <c r="G9" s="9"/>
    </row>
    <row r="10" spans="1:43" x14ac:dyDescent="0.25">
      <c r="A10" s="7" t="s">
        <v>12</v>
      </c>
      <c r="B10" s="9">
        <f>SUM('[6]2016 Accrual Monthly'!B11,'[6]2016 Accrual Monthly'!B27,'[6]2016 Accrual Monthly'!B43)</f>
        <v>650436961.06999993</v>
      </c>
      <c r="C10" s="9">
        <f>SUM('[6]2016 Accrual Monthly'!C11,'[6]2016 Accrual Monthly'!C27,'[6]2016 Accrual Monthly'!C43)</f>
        <v>1179878397.53</v>
      </c>
      <c r="D10" s="9">
        <f>SUM('[6]2016 Accrual Monthly'!D11,'[6]2016 Accrual Monthly'!D27,'[6]2016 Accrual Monthly'!D43)</f>
        <v>0</v>
      </c>
      <c r="E10" s="9">
        <f>SUM('[6]2016 Accrual Monthly'!E11,'[6]2016 Accrual Monthly'!E27,'[6]2016 Accrual Monthly'!E43)</f>
        <v>407217570.56999999</v>
      </c>
      <c r="F10" s="9">
        <f>SUM('[6]2016 Accrual Monthly'!F11,'[6]2016 Accrual Monthly'!F27,'[6]2016 Accrual Monthly'!F43)</f>
        <v>77812150.950000003</v>
      </c>
      <c r="G10" s="9">
        <f t="shared" ref="G10:G19" si="0">SUM(B10:F10)</f>
        <v>2315345080.1199999</v>
      </c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</row>
    <row r="11" spans="1:43" x14ac:dyDescent="0.25">
      <c r="A11" s="7" t="s">
        <v>11</v>
      </c>
      <c r="B11" s="9">
        <f>SUM('[6]2016 Accrual Monthly'!B12,'[6]2016 Accrual Monthly'!B28,'[6]2016 Accrual Monthly'!B44)</f>
        <v>348490.13</v>
      </c>
      <c r="C11" s="9">
        <f>SUM('[6]2016 Accrual Monthly'!C12,'[6]2016 Accrual Monthly'!C28,'[6]2016 Accrual Monthly'!C44)</f>
        <v>631170.93000000005</v>
      </c>
      <c r="D11" s="9">
        <f>SUM('[6]2016 Accrual Monthly'!D12,'[6]2016 Accrual Monthly'!D28,'[6]2016 Accrual Monthly'!D44)</f>
        <v>0</v>
      </c>
      <c r="E11" s="9">
        <f>SUM('[6]2016 Accrual Monthly'!E12,'[6]2016 Accrual Monthly'!E28,'[6]2016 Accrual Monthly'!E44)</f>
        <v>233205.26</v>
      </c>
      <c r="F11" s="9">
        <f>SUM('[6]2016 Accrual Monthly'!F12,'[6]2016 Accrual Monthly'!F28,'[6]2016 Accrual Monthly'!F44)</f>
        <v>41282.9</v>
      </c>
      <c r="G11" s="9">
        <f t="shared" si="0"/>
        <v>1254149.22</v>
      </c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</row>
    <row r="12" spans="1:43" x14ac:dyDescent="0.25">
      <c r="A12" s="7" t="s">
        <v>10</v>
      </c>
      <c r="B12" s="9">
        <f>SUM('[6]2016 Accrual Monthly'!B13,'[6]2016 Accrual Monthly'!B29,'[6]2016 Accrual Monthly'!B45)</f>
        <v>43275.22</v>
      </c>
      <c r="C12" s="9">
        <f>SUM('[6]2016 Accrual Monthly'!C13,'[6]2016 Accrual Monthly'!C29,'[6]2016 Accrual Monthly'!C45)</f>
        <v>78493.14</v>
      </c>
      <c r="D12" s="9">
        <f>SUM('[6]2016 Accrual Monthly'!D13,'[6]2016 Accrual Monthly'!D29,'[6]2016 Accrual Monthly'!D45)</f>
        <v>0</v>
      </c>
      <c r="E12" s="9">
        <f>SUM('[6]2016 Accrual Monthly'!E13,'[6]2016 Accrual Monthly'!E29,'[6]2016 Accrual Monthly'!E45)</f>
        <v>27114.420000000002</v>
      </c>
      <c r="F12" s="9">
        <f>SUM('[6]2016 Accrual Monthly'!F13,'[6]2016 Accrual Monthly'!F29,'[6]2016 Accrual Monthly'!F45)</f>
        <v>5176.3799999999992</v>
      </c>
      <c r="G12" s="9">
        <f t="shared" si="0"/>
        <v>154059.16</v>
      </c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3" x14ac:dyDescent="0.25">
      <c r="A13" s="7" t="str">
        <f>'[7]2011 Accrual'!$A$29</f>
        <v>Inter-Program Transfers</v>
      </c>
      <c r="B13" s="9">
        <f>SUM('[6]2016 Accrual Monthly'!B14,'[6]2016 Accrual Monthly'!B30,'[6]2016 Accrual Monthly'!B46)</f>
        <v>0</v>
      </c>
      <c r="C13" s="9">
        <f>SUM('[6]2016 Accrual Monthly'!C14,'[6]2016 Accrual Monthly'!C30,'[6]2016 Accrual Monthly'!C46)</f>
        <v>-7049294.2600000259</v>
      </c>
      <c r="D13" s="9">
        <f>SUM('[6]2016 Accrual Monthly'!D14,'[6]2016 Accrual Monthly'!D30,'[6]2016 Accrual Monthly'!D46)</f>
        <v>7049294.2600000259</v>
      </c>
      <c r="E13" s="9">
        <f>SUM('[6]2016 Accrual Monthly'!E14,'[6]2016 Accrual Monthly'!E30,'[6]2016 Accrual Monthly'!E46)</f>
        <v>0</v>
      </c>
      <c r="F13" s="9">
        <f>SUM('[6]2016 Accrual Monthly'!F14,'[6]2016 Accrual Monthly'!F30,'[6]2016 Accrual Monthly'!F46)</f>
        <v>0</v>
      </c>
      <c r="G13" s="9">
        <f t="shared" si="0"/>
        <v>0</v>
      </c>
      <c r="H13" s="15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</row>
    <row r="14" spans="1:43" x14ac:dyDescent="0.25">
      <c r="A14" s="7" t="s">
        <v>9</v>
      </c>
      <c r="B14" s="9">
        <f>SUM('[6]2016 Accrual Monthly'!B15,'[6]2016 Accrual Monthly'!B31,'[6]2016 Accrual Monthly'!B47)</f>
        <v>561.70000000000005</v>
      </c>
      <c r="C14" s="9">
        <f>SUM('[6]2016 Accrual Monthly'!C15,'[6]2016 Accrual Monthly'!C31,'[6]2016 Accrual Monthly'!C47)</f>
        <v>1018.96</v>
      </c>
      <c r="D14" s="9">
        <f>SUM('[6]2016 Accrual Monthly'!D15,'[6]2016 Accrual Monthly'!D31,'[6]2016 Accrual Monthly'!D47)</f>
        <v>0</v>
      </c>
      <c r="E14" s="9">
        <f>SUM('[6]2016 Accrual Monthly'!E15,'[6]2016 Accrual Monthly'!E31,'[6]2016 Accrual Monthly'!E47)</f>
        <v>352.02</v>
      </c>
      <c r="F14" s="9">
        <f>SUM('[6]2016 Accrual Monthly'!F15,'[6]2016 Accrual Monthly'!F31,'[6]2016 Accrual Monthly'!F47)</f>
        <v>67.319999999999993</v>
      </c>
      <c r="G14" s="9">
        <f t="shared" si="0"/>
        <v>2000</v>
      </c>
      <c r="H14" s="15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</row>
    <row r="15" spans="1:43" x14ac:dyDescent="0.25">
      <c r="A15" s="7" t="s">
        <v>8</v>
      </c>
      <c r="B15" s="9">
        <f>SUM('[6]2016 Accrual Monthly'!B16,'[6]2016 Accrual Monthly'!B32,'[6]2016 Accrual Monthly'!B48)</f>
        <v>-6534581.2200000007</v>
      </c>
      <c r="C15" s="9">
        <f>SUM('[6]2016 Accrual Monthly'!C16,'[6]2016 Accrual Monthly'!C32,'[6]2016 Accrual Monthly'!C48)</f>
        <v>-11879621.739999998</v>
      </c>
      <c r="D15" s="9">
        <f>SUM('[6]2016 Accrual Monthly'!D16,'[6]2016 Accrual Monthly'!D32,'[6]2016 Accrual Monthly'!D48)</f>
        <v>0</v>
      </c>
      <c r="E15" s="9">
        <f>SUM('[6]2016 Accrual Monthly'!E16,'[6]2016 Accrual Monthly'!E32,'[6]2016 Accrual Monthly'!E48)</f>
        <v>-3692508.39</v>
      </c>
      <c r="F15" s="9">
        <f>SUM('[6]2016 Accrual Monthly'!F16,'[6]2016 Accrual Monthly'!F32,'[6]2016 Accrual Monthly'!F48)</f>
        <v>-794212.23</v>
      </c>
      <c r="G15" s="9">
        <f t="shared" si="0"/>
        <v>-22900923.580000002</v>
      </c>
      <c r="H15" s="15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9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</row>
    <row r="16" spans="1:43" x14ac:dyDescent="0.25">
      <c r="A16" s="7" t="s">
        <v>7</v>
      </c>
      <c r="B16" s="9">
        <f>SUM('[6]2016 Accrual Monthly'!B17,'[6]2016 Accrual Monthly'!B33,'[6]2016 Accrual Monthly'!B49)</f>
        <v>1810967.0700000003</v>
      </c>
      <c r="C16" s="9">
        <f>SUM('[6]2016 Accrual Monthly'!C17,'[6]2016 Accrual Monthly'!C33,'[6]2016 Accrual Monthly'!C49)</f>
        <v>0</v>
      </c>
      <c r="D16" s="9">
        <f>SUM('[6]2016 Accrual Monthly'!D17,'[6]2016 Accrual Monthly'!D33,'[6]2016 Accrual Monthly'!D49)</f>
        <v>0</v>
      </c>
      <c r="E16" s="9">
        <f>SUM('[6]2016 Accrual Monthly'!E17,'[6]2016 Accrual Monthly'!E33,'[6]2016 Accrual Monthly'!E49)</f>
        <v>61367</v>
      </c>
      <c r="F16" s="9">
        <f>SUM('[6]2016 Accrual Monthly'!F17,'[6]2016 Accrual Monthly'!F33,'[6]2016 Accrual Monthly'!F49)</f>
        <v>-6365.79</v>
      </c>
      <c r="G16" s="9">
        <f t="shared" si="0"/>
        <v>1865968.2800000003</v>
      </c>
      <c r="H16" s="15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</row>
    <row r="17" spans="1:43" x14ac:dyDescent="0.25">
      <c r="A17" s="7" t="s">
        <v>6</v>
      </c>
      <c r="B17" s="9">
        <f>SUM('[6]2016 Accrual Monthly'!B18,'[6]2016 Accrual Monthly'!B34,'[6]2016 Accrual Monthly'!B50)</f>
        <v>-519894579.31999993</v>
      </c>
      <c r="C17" s="9">
        <f>SUM('[6]2016 Accrual Monthly'!C18,'[6]2016 Accrual Monthly'!C34,'[6]2016 Accrual Monthly'!C50)</f>
        <v>-1117127876.9000001</v>
      </c>
      <c r="D17" s="9">
        <f>SUM('[6]2016 Accrual Monthly'!D18,'[6]2016 Accrual Monthly'!D34,'[6]2016 Accrual Monthly'!D50)</f>
        <v>0</v>
      </c>
      <c r="E17" s="9">
        <f>SUM('[6]2016 Accrual Monthly'!E18,'[6]2016 Accrual Monthly'!E34,'[6]2016 Accrual Monthly'!E50)</f>
        <v>-382768281</v>
      </c>
      <c r="F17" s="9">
        <f>SUM('[6]2016 Accrual Monthly'!F18,'[6]2016 Accrual Monthly'!F34,'[6]2016 Accrual Monthly'!F50)</f>
        <v>-60400044.960000001</v>
      </c>
      <c r="G17" s="9">
        <f t="shared" si="0"/>
        <v>-2080190782.1800001</v>
      </c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</row>
    <row r="18" spans="1:43" x14ac:dyDescent="0.25">
      <c r="A18" s="7" t="s">
        <v>5</v>
      </c>
      <c r="B18" s="9">
        <f>SUM('[6]2016 Accrual Monthly'!B20,'[6]2016 Accrual Monthly'!B36,'[6]2016 Accrual Monthly'!B53)</f>
        <v>0</v>
      </c>
      <c r="C18" s="9">
        <f>'[6]2016 Accrual Monthly'!C53+'[6]2016 Accrual Monthly'!C36+'[6]2016 Accrual Monthly'!C20</f>
        <v>0</v>
      </c>
      <c r="D18" s="9"/>
      <c r="E18" s="9">
        <f>SUM('[6]2016 Accrual Monthly'!E20,'[6]2016 Accrual Monthly'!E36,'[6]2016 Accrual Monthly'!E53)</f>
        <v>6364633.2699999996</v>
      </c>
      <c r="F18" s="9">
        <f>SUM('[6]2016 Accrual Monthly'!F20,'[6]2016 Accrual Monthly'!F36,'[6]2016 Accrual Monthly'!F53)</f>
        <v>0</v>
      </c>
      <c r="G18" s="9">
        <f t="shared" si="0"/>
        <v>6364633.2699999996</v>
      </c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8">
        <v>0.46442394274096294</v>
      </c>
      <c r="X18" s="16" t="s">
        <v>22</v>
      </c>
      <c r="Y18" s="16">
        <f>+G20*W18</f>
        <v>4900435.4772624634</v>
      </c>
      <c r="Z18" s="16">
        <f>SUM('[6]2016 Accrual Monthly'!B21,'[6]2016 Accrual Monthly'!B37,'[6]2016 Accrual Monthly'!B54)</f>
        <v>6837539.21</v>
      </c>
      <c r="AA18" s="16">
        <f>+Y18-Z18</f>
        <v>-1937103.7327375365</v>
      </c>
      <c r="AB18" s="16"/>
      <c r="AC18" s="16" t="e">
        <f>+AA18-#REF!</f>
        <v>#REF!</v>
      </c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</row>
    <row r="19" spans="1:43" x14ac:dyDescent="0.25">
      <c r="A19" s="7" t="s">
        <v>4</v>
      </c>
      <c r="B19" s="9">
        <f>SUM('[6]2016 Accrual Monthly'!B19,'[6]2016 Accrual Monthly'!B35,'[6]2016 Accrual Monthly'!B51)+'[6]2016 Accrual Monthly'!B52</f>
        <v>-25436253.312670726</v>
      </c>
      <c r="C19" s="9">
        <f>SUM('[6]2016 Accrual Monthly'!C19,'[6]2016 Accrual Monthly'!C35,'[6]2016 Accrual Monthly'!C51)+'[6]2016 Accrual Monthly'!C52</f>
        <v>-12111133.461895619</v>
      </c>
      <c r="D19" s="9">
        <f>SUM('[6]2016 Accrual Monthly'!D19,'[6]2016 Accrual Monthly'!D35,'[6]2016 Accrual Monthly'!D51)</f>
        <v>0</v>
      </c>
      <c r="E19" s="9">
        <f>SUM('[6]2016 Accrual Monthly'!E19,'[6]2016 Accrual Monthly'!E35,'[6]2016 Accrual Monthly'!E51)+'[6]2016 Accrual Monthly'!E52</f>
        <v>-6284172.8457025113</v>
      </c>
      <c r="F19" s="9">
        <f>SUM('[6]2016 Accrual Monthly'!F19,'[6]2016 Accrual Monthly'!F35,'[6]2016 Accrual Monthly'!F51)+'[6]2016 Accrual Monthly'!F52</f>
        <v>-3132559.6728859004</v>
      </c>
      <c r="G19" s="9">
        <f t="shared" si="0"/>
        <v>-46964119.293154761</v>
      </c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8">
        <v>0.31059977652430604</v>
      </c>
      <c r="X19" s="16" t="s">
        <v>21</v>
      </c>
      <c r="Y19" s="16">
        <f>+W19*G20</f>
        <v>3277337.845948339</v>
      </c>
      <c r="Z19" s="16">
        <v>2092409.0165014067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</row>
    <row r="20" spans="1:43" x14ac:dyDescent="0.25">
      <c r="A20" s="7" t="s">
        <v>3</v>
      </c>
      <c r="B20" s="8">
        <f>SUM('[6]2016 Accrual Monthly'!B21,'[6]2016 Accrual Monthly'!B37,'[6]2016 Accrual Monthly'!B54)</f>
        <v>6837539.21</v>
      </c>
      <c r="C20" s="8">
        <f>SUM('[6]2016 Accrual Monthly'!C21,'[6]2016 Accrual Monthly'!C37,'[6]2016 Accrual Monthly'!C54)</f>
        <v>3045907.4299999997</v>
      </c>
      <c r="D20" s="8">
        <f>SUM('[6]2016 Accrual Monthly'!D21,'[6]2016 Accrual Monthly'!D37,'[6]2016 Accrual Monthly'!D54)</f>
        <v>0</v>
      </c>
      <c r="E20" s="8">
        <f>SUM('[6]2016 Accrual Monthly'!E21,'[6]2016 Accrual Monthly'!E37,'[6]2016 Accrual Monthly'!E54)</f>
        <v>187735.03</v>
      </c>
      <c r="F20" s="8">
        <f>SUM('[6]2016 Accrual Monthly'!F21,'[6]2016 Accrual Monthly'!F37,'[6]2016 Accrual Monthly'!F54)</f>
        <v>480460.97000000003</v>
      </c>
      <c r="G20" s="8">
        <f>SUM('[6]2016 Accrual Monthly'!G21,'[6]2016 Accrual Monthly'!G37,'[6]2016 Accrual Monthly'!G54)</f>
        <v>10551642.640000001</v>
      </c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8">
        <v>4.4657355132589165E-3</v>
      </c>
      <c r="X20" s="16" t="s">
        <v>20</v>
      </c>
      <c r="Y20" s="16">
        <f>+W20*G20</f>
        <v>47120.845260665068</v>
      </c>
      <c r="Z20" s="16">
        <v>30084.198249647699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</row>
    <row r="21" spans="1:43" ht="13.8" thickBot="1" x14ac:dyDescent="0.3">
      <c r="A21" s="7" t="s">
        <v>2</v>
      </c>
      <c r="B21" s="8">
        <f>SUM('[6]2016 Accrual Monthly'!B22,'[6]2016 Accrual Monthly'!B38,'[6]2016 Accrual Monthly'!B55)</f>
        <v>0</v>
      </c>
      <c r="C21" s="8">
        <f>SUM('[6]2016 Accrual Monthly'!C22,'[6]2016 Accrual Monthly'!C38,'[6]2016 Accrual Monthly'!C55)</f>
        <v>0</v>
      </c>
      <c r="D21" s="8">
        <f>SUM('[6]2016 Accrual Monthly'!D22,'[6]2016 Accrual Monthly'!D38,'[6]2016 Accrual Monthly'!D55)</f>
        <v>0</v>
      </c>
      <c r="E21" s="8">
        <f>SUM('[6]2016 Accrual Monthly'!E22,'[6]2016 Accrual Monthly'!E38,'[6]2016 Accrual Monthly'!E55)</f>
        <v>0</v>
      </c>
      <c r="F21" s="8">
        <f>SUM('[6]2016 Accrual Monthly'!F22,'[6]2016 Accrual Monthly'!F38,'[6]2016 Accrual Monthly'!F55)</f>
        <v>0</v>
      </c>
      <c r="G21" s="9">
        <f>SUM(B21:F21)</f>
        <v>0</v>
      </c>
      <c r="H21" s="1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8">
        <v>0.22051054522147223</v>
      </c>
      <c r="X21" s="16" t="s">
        <v>19</v>
      </c>
      <c r="Y21" s="16">
        <f>+W21*G20</f>
        <v>2326748.4715285348</v>
      </c>
      <c r="Z21" s="16">
        <v>1485507.3568249748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</row>
    <row r="22" spans="1:43" ht="14.4" thickTop="1" thickBot="1" x14ac:dyDescent="0.3">
      <c r="A22" s="6" t="s">
        <v>18</v>
      </c>
      <c r="B22" s="5">
        <f t="shared" ref="B22:G22" si="1">SUM(B7:B21)</f>
        <v>5565830064.4027777</v>
      </c>
      <c r="C22" s="5">
        <f t="shared" si="1"/>
        <v>309041578.20446706</v>
      </c>
      <c r="D22" s="5">
        <f t="shared" si="1"/>
        <v>2002103093.67732</v>
      </c>
      <c r="E22" s="5">
        <f t="shared" si="1"/>
        <v>92419719.920683503</v>
      </c>
      <c r="F22" s="5">
        <f t="shared" si="1"/>
        <v>409613177.77474678</v>
      </c>
      <c r="G22" s="5">
        <f t="shared" si="1"/>
        <v>8379007633.9799957</v>
      </c>
      <c r="H22" s="17"/>
      <c r="I22" s="17"/>
      <c r="J22" s="17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>
        <f>SUM(Y18:Y21)</f>
        <v>10551642.640000001</v>
      </c>
      <c r="Z22" s="16">
        <f>SUM(Z18:Z21)</f>
        <v>10445539.78157603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</row>
    <row r="23" spans="1:43" s="2" customFormat="1" ht="13.8" thickTop="1" x14ac:dyDescent="0.25">
      <c r="B23" s="9"/>
      <c r="C23" s="9"/>
      <c r="D23" s="9"/>
      <c r="E23" s="9"/>
      <c r="F23" s="9"/>
      <c r="G23" s="9"/>
      <c r="H23" s="15"/>
      <c r="I23" s="13"/>
      <c r="J23" s="13"/>
      <c r="K23" s="13"/>
      <c r="L23" s="13"/>
      <c r="M23" s="13"/>
      <c r="N23" s="13"/>
      <c r="O23" s="14"/>
      <c r="P23" s="14"/>
      <c r="Q23" s="14"/>
      <c r="R23" s="14"/>
      <c r="S23" s="14"/>
      <c r="T23" s="14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</row>
    <row r="24" spans="1:43" x14ac:dyDescent="0.25">
      <c r="B24" s="12"/>
      <c r="C24" s="12"/>
      <c r="D24" s="12"/>
      <c r="E24" s="12"/>
      <c r="F24" s="12"/>
      <c r="G24" s="12"/>
    </row>
    <row r="25" spans="1:43" x14ac:dyDescent="0.25">
      <c r="A25" s="10" t="s">
        <v>17</v>
      </c>
      <c r="B25" s="9"/>
      <c r="C25" s="9"/>
      <c r="D25" s="9"/>
      <c r="E25" s="9"/>
      <c r="F25" s="9"/>
      <c r="G25" s="9"/>
    </row>
    <row r="26" spans="1:43" x14ac:dyDescent="0.25">
      <c r="A26" s="7" t="s">
        <v>12</v>
      </c>
      <c r="B26" s="9">
        <f>SUM('[6]2016 Accrual Monthly'!B60,'[6]2016 Accrual Monthly'!B77,'[6]2016 Accrual Monthly'!B94)</f>
        <v>608807333.37</v>
      </c>
      <c r="C26" s="9">
        <f>SUM('[6]2016 Accrual Monthly'!C60,'[6]2016 Accrual Monthly'!C77,'[6]2016 Accrual Monthly'!C94)</f>
        <v>1109731852.6100001</v>
      </c>
      <c r="D26" s="9">
        <f>SUM('[6]2016 Accrual Monthly'!D60,'[6]2016 Accrual Monthly'!D77,'[6]2016 Accrual Monthly'!D94)</f>
        <v>0</v>
      </c>
      <c r="E26" s="9">
        <f>SUM('[6]2016 Accrual Monthly'!E60,'[6]2016 Accrual Monthly'!E77,'[6]2016 Accrual Monthly'!E94)</f>
        <v>401095977.01999998</v>
      </c>
      <c r="F26" s="9">
        <f>SUM('[6]2016 Accrual Monthly'!F60,'[6]2016 Accrual Monthly'!F77,'[6]2016 Accrual Monthly'!F94)</f>
        <v>68920471.99000001</v>
      </c>
      <c r="G26" s="9">
        <f t="shared" ref="G26:G37" si="2">SUM(B26:F26)</f>
        <v>2188555634.9899998</v>
      </c>
      <c r="H26"/>
    </row>
    <row r="27" spans="1:43" x14ac:dyDescent="0.25">
      <c r="A27" s="7" t="s">
        <v>11</v>
      </c>
      <c r="B27" s="9">
        <f>SUM('[6]2016 Accrual Monthly'!B61,'[6]2016 Accrual Monthly'!B78,'[6]2016 Accrual Monthly'!B95)</f>
        <v>1473727.44</v>
      </c>
      <c r="C27" s="9">
        <f>SUM('[6]2016 Accrual Monthly'!C61,'[6]2016 Accrual Monthly'!C78,'[6]2016 Accrual Monthly'!C95)</f>
        <v>2682894.0699999998</v>
      </c>
      <c r="D27" s="9">
        <f>SUM('[6]2016 Accrual Monthly'!D61,'[6]2016 Accrual Monthly'!D78,'[6]2016 Accrual Monthly'!D95)</f>
        <v>0</v>
      </c>
      <c r="E27" s="9">
        <f>SUM('[6]2016 Accrual Monthly'!E61,'[6]2016 Accrual Monthly'!E78,'[6]2016 Accrual Monthly'!E95)</f>
        <v>836317.25000000012</v>
      </c>
      <c r="F27" s="9">
        <f>SUM('[6]2016 Accrual Monthly'!F61,'[6]2016 Accrual Monthly'!F78,'[6]2016 Accrual Monthly'!F95)</f>
        <v>176564.68</v>
      </c>
      <c r="G27" s="9">
        <f t="shared" si="2"/>
        <v>5169503.4399999995</v>
      </c>
      <c r="H27"/>
    </row>
    <row r="28" spans="1:43" x14ac:dyDescent="0.25">
      <c r="A28" s="7" t="s">
        <v>10</v>
      </c>
      <c r="B28" s="9">
        <f>SUM('[6]2016 Accrual Monthly'!B62,'[6]2016 Accrual Monthly'!B79,'[6]2016 Accrual Monthly'!B96)</f>
        <v>489832.74</v>
      </c>
      <c r="C28" s="9">
        <f>SUM('[6]2016 Accrual Monthly'!C62,'[6]2016 Accrual Monthly'!C79,'[6]2016 Accrual Monthly'!C96)</f>
        <v>891704.33000000007</v>
      </c>
      <c r="D28" s="9">
        <f>SUM('[6]2016 Accrual Monthly'!D62,'[6]2016 Accrual Monthly'!D79,'[6]2016 Accrual Monthly'!D96)</f>
        <v>0</v>
      </c>
      <c r="E28" s="9">
        <f>SUM('[6]2016 Accrual Monthly'!E62,'[6]2016 Accrual Monthly'!E79,'[6]2016 Accrual Monthly'!E96)</f>
        <v>273178.33</v>
      </c>
      <c r="F28" s="9">
        <f>SUM('[6]2016 Accrual Monthly'!F62,'[6]2016 Accrual Monthly'!F79,'[6]2016 Accrual Monthly'!F96)</f>
        <v>59120.05</v>
      </c>
      <c r="G28" s="9">
        <f t="shared" si="2"/>
        <v>1713835.4500000002</v>
      </c>
      <c r="H28"/>
    </row>
    <row r="29" spans="1:43" x14ac:dyDescent="0.25">
      <c r="A29" s="7" t="str">
        <f>'[7]2011 Accrual'!$A$29</f>
        <v>Inter-Program Transfers</v>
      </c>
      <c r="B29" s="9">
        <f>SUM('[6]2016 Accrual Monthly'!B63,'[6]2016 Accrual Monthly'!B80,'[6]2016 Accrual Monthly'!B97)</f>
        <v>0</v>
      </c>
      <c r="C29" s="9">
        <f>SUM('[6]2016 Accrual Monthly'!C63,'[6]2016 Accrual Monthly'!C80,'[6]2016 Accrual Monthly'!C97)</f>
        <v>2018816967.7099998</v>
      </c>
      <c r="D29" s="9">
        <f>SUM('[6]2016 Accrual Monthly'!D63,'[6]2016 Accrual Monthly'!D80,'[6]2016 Accrual Monthly'!D97)</f>
        <v>-2018816967.7099998</v>
      </c>
      <c r="E29" s="9">
        <f>SUM('[6]2016 Accrual Monthly'!E63,'[6]2016 Accrual Monthly'!E80,'[6]2016 Accrual Monthly'!E97)</f>
        <v>0</v>
      </c>
      <c r="F29" s="9">
        <f>SUM('[6]2016 Accrual Monthly'!F63,'[6]2016 Accrual Monthly'!F80,'[6]2016 Accrual Monthly'!F97)</f>
        <v>0</v>
      </c>
      <c r="G29" s="9">
        <f t="shared" si="2"/>
        <v>0</v>
      </c>
      <c r="H29"/>
    </row>
    <row r="30" spans="1:43" x14ac:dyDescent="0.25">
      <c r="A30" s="7" t="s">
        <v>9</v>
      </c>
      <c r="B30" s="9">
        <f>SUM('[6]2016 Accrual Monthly'!B64,'[6]2016 Accrual Monthly'!B81,'[6]2016 Accrual Monthly'!B98)</f>
        <v>0</v>
      </c>
      <c r="C30" s="9">
        <f>SUM('[6]2016 Accrual Monthly'!C64,'[6]2016 Accrual Monthly'!C81,'[6]2016 Accrual Monthly'!C98)</f>
        <v>0</v>
      </c>
      <c r="D30" s="9">
        <f>SUM('[6]2016 Accrual Monthly'!D64,'[6]2016 Accrual Monthly'!D81,'[6]2016 Accrual Monthly'!D98)</f>
        <v>0</v>
      </c>
      <c r="E30" s="9">
        <f>SUM('[6]2016 Accrual Monthly'!E64,'[6]2016 Accrual Monthly'!E81,'[6]2016 Accrual Monthly'!E98)</f>
        <v>0</v>
      </c>
      <c r="F30" s="9">
        <f>SUM('[6]2016 Accrual Monthly'!F64,'[6]2016 Accrual Monthly'!F81,'[6]2016 Accrual Monthly'!F98)</f>
        <v>0</v>
      </c>
      <c r="G30" s="9">
        <f t="shared" si="2"/>
        <v>0</v>
      </c>
      <c r="H30"/>
    </row>
    <row r="31" spans="1:43" x14ac:dyDescent="0.25">
      <c r="A31" s="7" t="s">
        <v>8</v>
      </c>
      <c r="B31" s="9">
        <f>SUM('[6]2016 Accrual Monthly'!B65,'[6]2016 Accrual Monthly'!B82,'[6]2016 Accrual Monthly'!B99)</f>
        <v>552636.53000000014</v>
      </c>
      <c r="C31" s="9">
        <f>SUM('[6]2016 Accrual Monthly'!C65,'[6]2016 Accrual Monthly'!C82,'[6]2016 Accrual Monthly'!C99)</f>
        <v>994617.04</v>
      </c>
      <c r="D31" s="9">
        <f>SUM('[6]2016 Accrual Monthly'!D65,'[6]2016 Accrual Monthly'!D82,'[6]2016 Accrual Monthly'!D99)</f>
        <v>0</v>
      </c>
      <c r="E31" s="9">
        <f>SUM('[6]2016 Accrual Monthly'!E65,'[6]2016 Accrual Monthly'!E82,'[6]2016 Accrual Monthly'!E99)</f>
        <v>146494.81000000006</v>
      </c>
      <c r="F31" s="9">
        <f>SUM('[6]2016 Accrual Monthly'!F65,'[6]2016 Accrual Monthly'!F82,'[6]2016 Accrual Monthly'!F99)</f>
        <v>82701.409999999989</v>
      </c>
      <c r="G31" s="9">
        <f t="shared" si="2"/>
        <v>1776449.7900000003</v>
      </c>
      <c r="H31"/>
    </row>
    <row r="32" spans="1:43" x14ac:dyDescent="0.25">
      <c r="A32" s="7" t="s">
        <v>7</v>
      </c>
      <c r="B32" s="9">
        <f>SUM('[6]2016 Accrual Monthly'!B66,'[6]2016 Accrual Monthly'!B83,'[6]2016 Accrual Monthly'!B100)</f>
        <v>-8075041.4100000001</v>
      </c>
      <c r="C32" s="9">
        <f>SUM('[6]2016 Accrual Monthly'!C66,'[6]2016 Accrual Monthly'!C83,'[6]2016 Accrual Monthly'!C100)</f>
        <v>-952.67</v>
      </c>
      <c r="D32" s="9">
        <f>SUM('[6]2016 Accrual Monthly'!D66,'[6]2016 Accrual Monthly'!D83,'[6]2016 Accrual Monthly'!D100)</f>
        <v>0</v>
      </c>
      <c r="E32" s="9">
        <f>SUM('[6]2016 Accrual Monthly'!E66,'[6]2016 Accrual Monthly'!E83,'[6]2016 Accrual Monthly'!E100)</f>
        <v>-3799471.96</v>
      </c>
      <c r="F32" s="9">
        <f>SUM('[6]2016 Accrual Monthly'!F66,'[6]2016 Accrual Monthly'!F83,'[6]2016 Accrual Monthly'!F100)</f>
        <v>-0.52</v>
      </c>
      <c r="G32" s="9">
        <f t="shared" si="2"/>
        <v>-11875466.559999999</v>
      </c>
      <c r="H32"/>
    </row>
    <row r="33" spans="1:31" x14ac:dyDescent="0.25">
      <c r="A33" s="7" t="s">
        <v>6</v>
      </c>
      <c r="B33" s="9">
        <f>SUM('[6]2016 Accrual Monthly'!B67,'[6]2016 Accrual Monthly'!B84,'[6]2016 Accrual Monthly'!B101)</f>
        <v>-728068758.20000005</v>
      </c>
      <c r="C33" s="9">
        <f>SUM('[6]2016 Accrual Monthly'!C67,'[6]2016 Accrual Monthly'!C84,'[6]2016 Accrual Monthly'!C101)</f>
        <v>-1175444857.0599999</v>
      </c>
      <c r="D33" s="9">
        <f>SUM('[6]2016 Accrual Monthly'!D67,'[6]2016 Accrual Monthly'!D84,'[6]2016 Accrual Monthly'!D101)</f>
        <v>0</v>
      </c>
      <c r="E33" s="9">
        <f>SUM('[6]2016 Accrual Monthly'!E67,'[6]2016 Accrual Monthly'!E84,'[6]2016 Accrual Monthly'!E101)</f>
        <v>-381875901.77999997</v>
      </c>
      <c r="F33" s="9">
        <f>SUM('[6]2016 Accrual Monthly'!F67,'[6]2016 Accrual Monthly'!F84,'[6]2016 Accrual Monthly'!F101)</f>
        <v>-75435852.560000002</v>
      </c>
      <c r="G33" s="9">
        <f t="shared" si="2"/>
        <v>-2360825369.5999999</v>
      </c>
      <c r="H33"/>
    </row>
    <row r="34" spans="1:31" x14ac:dyDescent="0.25">
      <c r="A34" s="7" t="s">
        <v>5</v>
      </c>
      <c r="B34" s="9">
        <f>SUM('[6]2016 Accrual Monthly'!B70,'[6]2016 Accrual Monthly'!B87,'[6]2016 Accrual Monthly'!B104)</f>
        <v>0</v>
      </c>
      <c r="C34" s="9">
        <f>SUM('[6]2016 Accrual Monthly'!C70,'[6]2016 Accrual Monthly'!C87,'[6]2016 Accrual Monthly'!C104)</f>
        <v>1000000</v>
      </c>
      <c r="D34" s="9">
        <f>SUM('[6]2016 Accrual Monthly'!D70,'[6]2016 Accrual Monthly'!D87,'[6]2016 Accrual Monthly'!D104)</f>
        <v>0</v>
      </c>
      <c r="E34" s="9">
        <f>SUM('[6]2016 Accrual Monthly'!E70,'[6]2016 Accrual Monthly'!E87,'[6]2016 Accrual Monthly'!E104)</f>
        <v>-8500000</v>
      </c>
      <c r="F34" s="9">
        <f>SUM('[6]2016 Accrual Monthly'!F70,'[6]2016 Accrual Monthly'!F87,'[6]2016 Accrual Monthly'!F104)</f>
        <v>0</v>
      </c>
      <c r="G34" s="9">
        <f t="shared" si="2"/>
        <v>-7500000</v>
      </c>
      <c r="H34"/>
    </row>
    <row r="35" spans="1:31" x14ac:dyDescent="0.25">
      <c r="A35" s="7" t="s">
        <v>4</v>
      </c>
      <c r="B35" s="9">
        <f>SUM('[6]2016 Accrual Monthly'!B68,'[6]2016 Accrual Monthly'!B85,'[6]2016 Accrual Monthly'!B102)</f>
        <v>-27428290.52</v>
      </c>
      <c r="C35" s="9">
        <f>SUM('[6]2016 Accrual Monthly'!C68,'[6]2016 Accrual Monthly'!C85,'[6]2016 Accrual Monthly'!C102)</f>
        <v>-10163817.48</v>
      </c>
      <c r="D35" s="9">
        <f>SUM('[6]2016 Accrual Monthly'!D68,'[6]2016 Accrual Monthly'!D85,'[6]2016 Accrual Monthly'!D102)</f>
        <v>0</v>
      </c>
      <c r="E35" s="9">
        <f>SUM('[6]2016 Accrual Monthly'!E68,'[6]2016 Accrual Monthly'!E85,'[6]2016 Accrual Monthly'!E102)</f>
        <v>-4629288.4399999995</v>
      </c>
      <c r="F35" s="9">
        <f>SUM('[6]2016 Accrual Monthly'!F68,'[6]2016 Accrual Monthly'!F85,'[6]2016 Accrual Monthly'!F102)</f>
        <v>-2551857.06</v>
      </c>
      <c r="G35" s="9">
        <f t="shared" si="2"/>
        <v>-44773253.5</v>
      </c>
      <c r="H35"/>
    </row>
    <row r="36" spans="1:31" x14ac:dyDescent="0.25">
      <c r="A36" s="7" t="s">
        <v>3</v>
      </c>
      <c r="B36" s="9">
        <f>SUM('[6]2016 Accrual Monthly'!B71,'[6]2016 Accrual Monthly'!B88,'[6]2016 Accrual Monthly'!B105)</f>
        <v>8675393.3300000019</v>
      </c>
      <c r="C36" s="9">
        <f>SUM('[6]2016 Accrual Monthly'!C71,'[6]2016 Accrual Monthly'!C88,'[6]2016 Accrual Monthly'!C105)</f>
        <v>3850447.2600000002</v>
      </c>
      <c r="D36" s="9">
        <f>SUM('[6]2016 Accrual Monthly'!D71,'[6]2016 Accrual Monthly'!D88,'[6]2016 Accrual Monthly'!D105)</f>
        <v>0</v>
      </c>
      <c r="E36" s="9">
        <f>SUM('[6]2016 Accrual Monthly'!E71,'[6]2016 Accrual Monthly'!E88,'[6]2016 Accrual Monthly'!E105)</f>
        <v>233678.26</v>
      </c>
      <c r="F36" s="9">
        <f>SUM('[6]2016 Accrual Monthly'!F71,'[6]2016 Accrual Monthly'!F88,'[6]2016 Accrual Monthly'!F105)</f>
        <v>608788.03</v>
      </c>
      <c r="G36" s="8">
        <f t="shared" si="2"/>
        <v>13368306.880000001</v>
      </c>
      <c r="H36"/>
    </row>
    <row r="37" spans="1:31" ht="13.8" thickBot="1" x14ac:dyDescent="0.3">
      <c r="A37" s="7" t="s">
        <v>2</v>
      </c>
      <c r="B37" s="9">
        <f>SUM('[6]2016 Accrual Monthly'!B72,'[6]2016 Accrual Monthly'!B89,'[6]2016 Accrual Monthly'!B106)</f>
        <v>0</v>
      </c>
      <c r="C37" s="9">
        <f>SUM('[6]2016 Accrual Monthly'!C72,'[6]2016 Accrual Monthly'!C89,'[6]2016 Accrual Monthly'!C106)</f>
        <v>0</v>
      </c>
      <c r="D37" s="9">
        <f>SUM('[6]2016 Accrual Monthly'!D72,'[6]2016 Accrual Monthly'!D89,'[6]2016 Accrual Monthly'!D106)</f>
        <v>0</v>
      </c>
      <c r="E37" s="9">
        <f>SUM('[6]2016 Accrual Monthly'!E72,'[6]2016 Accrual Monthly'!E89,'[6]2016 Accrual Monthly'!E106)</f>
        <v>0</v>
      </c>
      <c r="F37" s="9">
        <f>SUM('[6]2016 Accrual Monthly'!F72,'[6]2016 Accrual Monthly'!F89,'[6]2016 Accrual Monthly'!F106)</f>
        <v>0</v>
      </c>
      <c r="G37" s="9">
        <f t="shared" si="2"/>
        <v>0</v>
      </c>
      <c r="H37"/>
    </row>
    <row r="38" spans="1:31" ht="14.4" thickTop="1" thickBot="1" x14ac:dyDescent="0.3">
      <c r="A38" s="6" t="s">
        <v>16</v>
      </c>
      <c r="B38" s="5">
        <f t="shared" ref="B38:G38" si="3">SUM(B26:B37,B22)</f>
        <v>5422256897.6827774</v>
      </c>
      <c r="C38" s="5">
        <f t="shared" si="3"/>
        <v>2261400434.0144668</v>
      </c>
      <c r="D38" s="5">
        <f t="shared" si="3"/>
        <v>-16713874.032679796</v>
      </c>
      <c r="E38" s="5">
        <f t="shared" si="3"/>
        <v>96200703.410683513</v>
      </c>
      <c r="F38" s="5">
        <f t="shared" si="3"/>
        <v>401473113.79474682</v>
      </c>
      <c r="G38" s="5">
        <f t="shared" si="3"/>
        <v>8164617274.8699951</v>
      </c>
      <c r="H38"/>
    </row>
    <row r="39" spans="1:31" ht="13.8" thickTop="1" x14ac:dyDescent="0.25">
      <c r="A39"/>
      <c r="B39" s="12"/>
      <c r="C39" s="12"/>
      <c r="D39" s="12"/>
      <c r="E39" s="12"/>
      <c r="F39" s="12"/>
      <c r="G39" s="12"/>
      <c r="H39"/>
    </row>
    <row r="40" spans="1:31" x14ac:dyDescent="0.25">
      <c r="C40" s="12"/>
      <c r="D40" s="12"/>
      <c r="E40" s="12"/>
      <c r="F40" s="12"/>
      <c r="G40" s="12"/>
      <c r="H40"/>
    </row>
    <row r="41" spans="1:31" x14ac:dyDescent="0.25">
      <c r="A41" s="10" t="s">
        <v>15</v>
      </c>
      <c r="B41" s="9"/>
      <c r="C41" s="9"/>
      <c r="D41" s="9"/>
      <c r="E41" s="9"/>
      <c r="F41" s="9"/>
      <c r="G41" s="9"/>
    </row>
    <row r="42" spans="1:31" x14ac:dyDescent="0.25">
      <c r="A42" s="7" t="s">
        <v>12</v>
      </c>
      <c r="B42" s="9">
        <f>'[6]2016 Accrual Monthly'!B111+'[6]2016 Accrual Monthly'!B128+'[6]2016 Accrual Monthly'!B145</f>
        <v>624930833.10000002</v>
      </c>
      <c r="C42" s="9">
        <f>'[6]2016 Accrual Monthly'!C111+'[6]2016 Accrual Monthly'!C128+'[6]2016 Accrual Monthly'!C145</f>
        <v>1134809628.3699999</v>
      </c>
      <c r="D42" s="9">
        <f>'[6]2016 Accrual Monthly'!D111+'[6]2016 Accrual Monthly'!D128+'[6]2016 Accrual Monthly'!D145</f>
        <v>0</v>
      </c>
      <c r="E42" s="9">
        <f>'[6]2016 Accrual Monthly'!E111+'[6]2016 Accrual Monthly'!E128+'[6]2016 Accrual Monthly'!E145</f>
        <v>370686229.31</v>
      </c>
      <c r="F42" s="9">
        <f>'[6]2016 Accrual Monthly'!F111+'[6]2016 Accrual Monthly'!F128+'[6]2016 Accrual Monthly'!F145</f>
        <v>74950875.650000006</v>
      </c>
      <c r="G42" s="9">
        <f t="shared" ref="G42:G54" si="4">SUM(B42:F42)</f>
        <v>2205377566.4299998</v>
      </c>
      <c r="AE42" s="7"/>
    </row>
    <row r="43" spans="1:31" x14ac:dyDescent="0.25">
      <c r="A43" s="7" t="s">
        <v>11</v>
      </c>
      <c r="B43" s="9">
        <f>'[6]2016 Accrual Monthly'!B112+'[6]2016 Accrual Monthly'!B129+'[6]2016 Accrual Monthly'!B146</f>
        <v>416236.66000000003</v>
      </c>
      <c r="C43" s="9">
        <f>'[6]2016 Accrual Monthly'!C112+'[6]2016 Accrual Monthly'!C129+'[6]2016 Accrual Monthly'!C146</f>
        <v>731630.89999999991</v>
      </c>
      <c r="D43" s="9">
        <f>'[6]2016 Accrual Monthly'!D112+'[6]2016 Accrual Monthly'!D129+'[6]2016 Accrual Monthly'!D146</f>
        <v>0</v>
      </c>
      <c r="E43" s="9">
        <f>'[6]2016 Accrual Monthly'!E112+'[6]2016 Accrual Monthly'!E129+'[6]2016 Accrual Monthly'!E146</f>
        <v>243001.49000000002</v>
      </c>
      <c r="F43" s="9">
        <f>'[6]2016 Accrual Monthly'!F112+'[6]2016 Accrual Monthly'!F129+'[6]2016 Accrual Monthly'!F146</f>
        <v>47872.84</v>
      </c>
      <c r="G43" s="9">
        <f t="shared" si="4"/>
        <v>1438741.8900000001</v>
      </c>
      <c r="AE43" s="7"/>
    </row>
    <row r="44" spans="1:31" x14ac:dyDescent="0.25">
      <c r="A44" s="7" t="s">
        <v>10</v>
      </c>
      <c r="B44" s="9">
        <f>'[6]2016 Accrual Monthly'!B113+'[6]2016 Accrual Monthly'!B130+'[6]2016 Accrual Monthly'!B147</f>
        <v>123115.39</v>
      </c>
      <c r="C44" s="9">
        <f>'[6]2016 Accrual Monthly'!C113+'[6]2016 Accrual Monthly'!C130+'[6]2016 Accrual Monthly'!C147</f>
        <v>223863.74</v>
      </c>
      <c r="D44" s="9">
        <f>'[6]2016 Accrual Monthly'!D113+'[6]2016 Accrual Monthly'!D130+'[6]2016 Accrual Monthly'!D147</f>
        <v>0</v>
      </c>
      <c r="E44" s="9">
        <f>'[6]2016 Accrual Monthly'!E113+'[6]2016 Accrual Monthly'!E130+'[6]2016 Accrual Monthly'!E147</f>
        <v>75823.58</v>
      </c>
      <c r="F44" s="9">
        <f>'[6]2016 Accrual Monthly'!F113+'[6]2016 Accrual Monthly'!F130+'[6]2016 Accrual Monthly'!F147</f>
        <v>14481.29</v>
      </c>
      <c r="G44" s="9">
        <f t="shared" si="4"/>
        <v>437284</v>
      </c>
      <c r="AE44" s="7"/>
    </row>
    <row r="45" spans="1:31" x14ac:dyDescent="0.25">
      <c r="A45" s="7" t="str">
        <f>'[7]2011 Accrual'!$A$29</f>
        <v>Inter-Program Transfers</v>
      </c>
      <c r="B45" s="9">
        <f>'[6]2016 Accrual Monthly'!B114+'[6]2016 Accrual Monthly'!B131+'[6]2016 Accrual Monthly'!B148</f>
        <v>0</v>
      </c>
      <c r="C45" s="9">
        <f>'[6]2016 Accrual Monthly'!C114+'[6]2016 Accrual Monthly'!C131+'[6]2016 Accrual Monthly'!C148</f>
        <v>0</v>
      </c>
      <c r="D45" s="9">
        <f>'[6]2016 Accrual Monthly'!D114+'[6]2016 Accrual Monthly'!D131+'[6]2016 Accrual Monthly'!D148</f>
        <v>0</v>
      </c>
      <c r="E45" s="9">
        <f>'[6]2016 Accrual Monthly'!E114+'[6]2016 Accrual Monthly'!E131+'[6]2016 Accrual Monthly'!E148</f>
        <v>0</v>
      </c>
      <c r="F45" s="9">
        <f>'[6]2016 Accrual Monthly'!F114+'[6]2016 Accrual Monthly'!F131+'[6]2016 Accrual Monthly'!F148</f>
        <v>0</v>
      </c>
      <c r="G45" s="9">
        <f t="shared" si="4"/>
        <v>0</v>
      </c>
      <c r="AE45" s="7"/>
    </row>
    <row r="46" spans="1:31" x14ac:dyDescent="0.25">
      <c r="A46" s="7" t="s">
        <v>9</v>
      </c>
      <c r="B46" s="9">
        <f>'[6]2016 Accrual Monthly'!B115+'[6]2016 Accrual Monthly'!B132+'[6]2016 Accrual Monthly'!B149</f>
        <v>2566.7199999999998</v>
      </c>
      <c r="C46" s="9">
        <f>'[6]2016 Accrual Monthly'!C115+'[6]2016 Accrual Monthly'!C132+'[6]2016 Accrual Monthly'!C149</f>
        <v>1029.26</v>
      </c>
      <c r="D46" s="9">
        <f>'[6]2016 Accrual Monthly'!D115+'[6]2016 Accrual Monthly'!D132+'[6]2016 Accrual Monthly'!D149</f>
        <v>0</v>
      </c>
      <c r="E46" s="9">
        <f>'[6]2016 Accrual Monthly'!E115+'[6]2016 Accrual Monthly'!E132+'[6]2016 Accrual Monthly'!E149</f>
        <v>335.96</v>
      </c>
      <c r="F46" s="9">
        <f>'[6]2016 Accrual Monthly'!F115+'[6]2016 Accrual Monthly'!F132+'[6]2016 Accrual Monthly'!F149</f>
        <v>68.06</v>
      </c>
      <c r="G46" s="9">
        <f t="shared" si="4"/>
        <v>3999.9999999999995</v>
      </c>
      <c r="AE46" s="7"/>
    </row>
    <row r="47" spans="1:31" x14ac:dyDescent="0.25">
      <c r="A47" s="7" t="s">
        <v>8</v>
      </c>
      <c r="B47" s="9">
        <f>'[6]2016 Accrual Monthly'!B116+'[6]2016 Accrual Monthly'!B133+'[6]2016 Accrual Monthly'!B150</f>
        <v>-2483778.5699999998</v>
      </c>
      <c r="C47" s="9">
        <f>'[6]2016 Accrual Monthly'!C116+'[6]2016 Accrual Monthly'!C133+'[6]2016 Accrual Monthly'!C150</f>
        <v>-4511022.87</v>
      </c>
      <c r="D47" s="9">
        <f>'[6]2016 Accrual Monthly'!D116+'[6]2016 Accrual Monthly'!D133+'[6]2016 Accrual Monthly'!D150</f>
        <v>0</v>
      </c>
      <c r="E47" s="9">
        <f>'[6]2016 Accrual Monthly'!E116+'[6]2016 Accrual Monthly'!E133+'[6]2016 Accrual Monthly'!E150</f>
        <v>-1472448.5999999999</v>
      </c>
      <c r="F47" s="9">
        <f>'[6]2016 Accrual Monthly'!F116+'[6]2016 Accrual Monthly'!F133+'[6]2016 Accrual Monthly'!F150</f>
        <v>-298264.14</v>
      </c>
      <c r="G47" s="9">
        <f t="shared" si="4"/>
        <v>-8765514.1799999997</v>
      </c>
      <c r="AE47" s="7"/>
    </row>
    <row r="48" spans="1:31" x14ac:dyDescent="0.25">
      <c r="A48" s="7" t="s">
        <v>7</v>
      </c>
      <c r="B48" s="9">
        <f>'[6]2016 Accrual Monthly'!B117+'[6]2016 Accrual Monthly'!B134+'[6]2016 Accrual Monthly'!B151</f>
        <v>-1341779.01</v>
      </c>
      <c r="C48" s="9">
        <f>'[6]2016 Accrual Monthly'!C117+'[6]2016 Accrual Monthly'!C134+'[6]2016 Accrual Monthly'!C151</f>
        <v>-14059.48</v>
      </c>
      <c r="D48" s="9">
        <f>'[6]2016 Accrual Monthly'!D117+'[6]2016 Accrual Monthly'!D134+'[6]2016 Accrual Monthly'!D151</f>
        <v>0</v>
      </c>
      <c r="E48" s="9">
        <f>'[6]2016 Accrual Monthly'!E117+'[6]2016 Accrual Monthly'!E134+'[6]2016 Accrual Monthly'!E151</f>
        <v>-86.15</v>
      </c>
      <c r="F48" s="9">
        <f>'[6]2016 Accrual Monthly'!F117+'[6]2016 Accrual Monthly'!F134+'[6]2016 Accrual Monthly'!F151</f>
        <v>496839.17000000004</v>
      </c>
      <c r="G48" s="9">
        <f t="shared" si="4"/>
        <v>-859085.46999999986</v>
      </c>
      <c r="AE48" s="7"/>
    </row>
    <row r="49" spans="1:32" x14ac:dyDescent="0.25">
      <c r="A49" s="7" t="s">
        <v>6</v>
      </c>
      <c r="B49" s="9">
        <f>'[6]2016 Accrual Monthly'!B118+'[6]2016 Accrual Monthly'!B135+'[6]2016 Accrual Monthly'!B152</f>
        <v>-551361367.05999994</v>
      </c>
      <c r="C49" s="9">
        <f>'[6]2016 Accrual Monthly'!C118+'[6]2016 Accrual Monthly'!C135+'[6]2016 Accrual Monthly'!C152</f>
        <v>-1085518042.03</v>
      </c>
      <c r="D49" s="9">
        <f>'[6]2016 Accrual Monthly'!D118+'[6]2016 Accrual Monthly'!D135+'[6]2016 Accrual Monthly'!D152</f>
        <v>0</v>
      </c>
      <c r="E49" s="9">
        <f>'[6]2016 Accrual Monthly'!E118+'[6]2016 Accrual Monthly'!E135+'[6]2016 Accrual Monthly'!E152</f>
        <v>-372019183</v>
      </c>
      <c r="F49" s="9">
        <f>'[6]2016 Accrual Monthly'!F118+'[6]2016 Accrual Monthly'!F135+'[6]2016 Accrual Monthly'!F152</f>
        <v>-94692349.120000005</v>
      </c>
      <c r="G49" s="9">
        <f t="shared" si="4"/>
        <v>-2103590941.21</v>
      </c>
      <c r="AE49" s="7"/>
    </row>
    <row r="50" spans="1:32" x14ac:dyDescent="0.25">
      <c r="A50" s="7" t="s">
        <v>5</v>
      </c>
      <c r="B50" s="9">
        <f>'[6]2016 Accrual Monthly'!B121+'[6]2016 Accrual Monthly'!B138+'[6]2016 Accrual Monthly'!B155</f>
        <v>0</v>
      </c>
      <c r="C50" s="9">
        <f>'[6]2016 Accrual Monthly'!C121+'[6]2016 Accrual Monthly'!C138+'[6]2016 Accrual Monthly'!C155</f>
        <v>-3000000</v>
      </c>
      <c r="D50" s="9">
        <f>'[6]2016 Accrual Monthly'!D121+'[6]2016 Accrual Monthly'!D138+'[6]2016 Accrual Monthly'!D155</f>
        <v>0</v>
      </c>
      <c r="E50" s="9">
        <f>'[6]2016 Accrual Monthly'!E121+'[6]2016 Accrual Monthly'!E138+'[6]2016 Accrual Monthly'!E155</f>
        <v>10000000</v>
      </c>
      <c r="F50" s="9">
        <f>'[6]2016 Accrual Monthly'!F121+'[6]2016 Accrual Monthly'!F138+'[6]2016 Accrual Monthly'!F155</f>
        <v>0</v>
      </c>
      <c r="G50" s="9">
        <f t="shared" si="4"/>
        <v>7000000</v>
      </c>
      <c r="AE50" s="7"/>
    </row>
    <row r="51" spans="1:32" x14ac:dyDescent="0.25">
      <c r="A51" s="7" t="s">
        <v>4</v>
      </c>
      <c r="B51" s="9">
        <f>'[6]2016 Accrual Monthly'!B119+'[6]2016 Accrual Monthly'!B136+'[6]2016 Accrual Monthly'!B153</f>
        <v>-24872567.490000002</v>
      </c>
      <c r="C51" s="9">
        <f>'[6]2016 Accrual Monthly'!C119+'[6]2016 Accrual Monthly'!C136+'[6]2016 Accrual Monthly'!C153</f>
        <v>-5170101.16</v>
      </c>
      <c r="D51" s="9">
        <f>'[6]2016 Accrual Monthly'!D119+'[6]2016 Accrual Monthly'!D136+'[6]2016 Accrual Monthly'!D153</f>
        <v>0</v>
      </c>
      <c r="E51" s="9">
        <f>'[6]2016 Accrual Monthly'!E119+'[6]2016 Accrual Monthly'!E136+'[6]2016 Accrual Monthly'!E153</f>
        <v>-4188812.8600000003</v>
      </c>
      <c r="F51" s="9">
        <f>'[6]2016 Accrual Monthly'!F119+'[6]2016 Accrual Monthly'!F136+'[6]2016 Accrual Monthly'!F153</f>
        <v>-2194317.4700000002</v>
      </c>
      <c r="G51" s="9">
        <f t="shared" si="4"/>
        <v>-36425798.980000004</v>
      </c>
      <c r="AE51" s="7"/>
    </row>
    <row r="52" spans="1:32" x14ac:dyDescent="0.25">
      <c r="A52" s="7" t="s">
        <v>3</v>
      </c>
      <c r="B52" s="9">
        <f>'[6]2016 Accrual Monthly'!B122+'[6]2016 Accrual Monthly'!B139+'[6]2016 Accrual Monthly'!B156</f>
        <v>10138376.82</v>
      </c>
      <c r="C52" s="9">
        <f>'[6]2016 Accrual Monthly'!C122+'[6]2016 Accrual Monthly'!C139+'[6]2016 Accrual Monthly'!C156</f>
        <v>4157347.76</v>
      </c>
      <c r="D52" s="9">
        <f>'[6]2016 Accrual Monthly'!D122+'[6]2016 Accrual Monthly'!D139+'[6]2016 Accrual Monthly'!D156</f>
        <v>0</v>
      </c>
      <c r="E52" s="9">
        <f>'[6]2016 Accrual Monthly'!E122+'[6]2016 Accrual Monthly'!E139+'[6]2016 Accrual Monthly'!E156</f>
        <v>136127.25</v>
      </c>
      <c r="F52" s="9">
        <f>'[6]2016 Accrual Monthly'!F122+'[6]2016 Accrual Monthly'!F139+'[6]2016 Accrual Monthly'!F156</f>
        <v>742756.04</v>
      </c>
      <c r="G52" s="8">
        <f t="shared" si="4"/>
        <v>15174607.870000001</v>
      </c>
      <c r="AE52" s="7"/>
    </row>
    <row r="53" spans="1:32" x14ac:dyDescent="0.25">
      <c r="A53" s="7" t="s">
        <v>2</v>
      </c>
      <c r="B53" s="9">
        <f>'[6]2016 Accrual Monthly'!B123+'[6]2016 Accrual Monthly'!B140+'[6]2016 Accrual Monthly'!B157</f>
        <v>0</v>
      </c>
      <c r="C53" s="9">
        <f>'[6]2016 Accrual Monthly'!C123+'[6]2016 Accrual Monthly'!C140+'[6]2016 Accrual Monthly'!C157</f>
        <v>0</v>
      </c>
      <c r="D53" s="9">
        <f>'[6]2016 Accrual Monthly'!D123+'[6]2016 Accrual Monthly'!D140+'[6]2016 Accrual Monthly'!D157</f>
        <v>0</v>
      </c>
      <c r="E53" s="9">
        <f>'[6]2016 Accrual Monthly'!E123+'[6]2016 Accrual Monthly'!E140+'[6]2016 Accrual Monthly'!E157</f>
        <v>0</v>
      </c>
      <c r="F53" s="9">
        <f>'[6]2016 Accrual Monthly'!F123+'[6]2016 Accrual Monthly'!F140+'[6]2016 Accrual Monthly'!F157</f>
        <v>0</v>
      </c>
      <c r="G53" s="8">
        <f t="shared" si="4"/>
        <v>0</v>
      </c>
      <c r="AE53" s="7"/>
    </row>
    <row r="54" spans="1:32" ht="13.8" thickBot="1" x14ac:dyDescent="0.3">
      <c r="A54" s="7" t="s">
        <v>1</v>
      </c>
      <c r="B54" s="9">
        <f>'[6]2016 Accrual Monthly'!B120+'[6]2016 Accrual Monthly'!B137+'[6]2016 Accrual Monthly'!B154</f>
        <v>0</v>
      </c>
      <c r="C54" s="9">
        <f>'[6]2016 Accrual Monthly'!C120+'[6]2016 Accrual Monthly'!C137+'[6]2016 Accrual Monthly'!C154</f>
        <v>0</v>
      </c>
      <c r="D54" s="9">
        <f>'[6]2016 Accrual Monthly'!D120+'[6]2016 Accrual Monthly'!D137+'[6]2016 Accrual Monthly'!D154</f>
        <v>0</v>
      </c>
      <c r="E54" s="9">
        <f>'[6]2016 Accrual Monthly'!E120+'[6]2016 Accrual Monthly'!E137+'[6]2016 Accrual Monthly'!E154</f>
        <v>0</v>
      </c>
      <c r="F54" s="9">
        <f>'[6]2016 Accrual Monthly'!F120+'[6]2016 Accrual Monthly'!F137+'[6]2016 Accrual Monthly'!F154</f>
        <v>0</v>
      </c>
      <c r="G54" s="8">
        <f t="shared" si="4"/>
        <v>0</v>
      </c>
      <c r="AE54" s="7"/>
    </row>
    <row r="55" spans="1:32" ht="14.4" thickTop="1" thickBot="1" x14ac:dyDescent="0.3">
      <c r="A55" s="6" t="s">
        <v>14</v>
      </c>
      <c r="B55" s="5">
        <f t="shared" ref="B55:G55" si="5">SUM(B42:B54,B38)</f>
        <v>5477808534.2427778</v>
      </c>
      <c r="C55" s="5">
        <f t="shared" si="5"/>
        <v>2303110708.504467</v>
      </c>
      <c r="D55" s="5">
        <f t="shared" si="5"/>
        <v>-16713874.032679796</v>
      </c>
      <c r="E55" s="5">
        <f t="shared" si="5"/>
        <v>99661690.390683487</v>
      </c>
      <c r="F55" s="5">
        <f t="shared" si="5"/>
        <v>380541076.11474681</v>
      </c>
      <c r="G55" s="5">
        <f t="shared" si="5"/>
        <v>8244408135.2199955</v>
      </c>
      <c r="AE55" s="11"/>
      <c r="AF55" s="3"/>
    </row>
    <row r="56" spans="1:32" ht="13.8" thickTop="1" x14ac:dyDescent="0.25"/>
    <row r="57" spans="1:32" x14ac:dyDescent="0.25">
      <c r="A57" s="10" t="s">
        <v>13</v>
      </c>
      <c r="B57" s="9"/>
      <c r="C57" s="9"/>
      <c r="D57" s="9"/>
      <c r="E57" s="9"/>
      <c r="F57" s="9"/>
      <c r="G57" s="9"/>
    </row>
    <row r="58" spans="1:32" x14ac:dyDescent="0.25">
      <c r="A58" s="7" t="s">
        <v>12</v>
      </c>
      <c r="B58" s="9">
        <f>'[6]2016 Accrual Monthly'!B162+'[6]2016 Accrual Monthly'!B179+'[6]2016 Accrual Monthly'!B196</f>
        <v>404718330.06999999</v>
      </c>
      <c r="C58" s="9">
        <f>'[6]2016 Accrual Monthly'!C162+'[6]2016 Accrual Monthly'!C179+'[6]2016 Accrual Monthly'!C196</f>
        <v>1140788844.55</v>
      </c>
      <c r="D58" s="9">
        <f>'[6]2016 Accrual Monthly'!D162+'[6]2016 Accrual Monthly'!D179+'[6]2016 Accrual Monthly'!D196</f>
        <v>0</v>
      </c>
      <c r="E58" s="9">
        <f>'[6]2016 Accrual Monthly'!E162+'[6]2016 Accrual Monthly'!E179+'[6]2016 Accrual Monthly'!E196</f>
        <v>393220654.59000003</v>
      </c>
      <c r="F58" s="9">
        <f>'[6]2016 Accrual Monthly'!F162+'[6]2016 Accrual Monthly'!F179+'[6]2016 Accrual Monthly'!F196</f>
        <v>152605565.34</v>
      </c>
      <c r="G58" s="9">
        <f t="shared" ref="G58:G70" si="6">SUM(B58:F58)</f>
        <v>2091333394.55</v>
      </c>
      <c r="AE58" s="7"/>
    </row>
    <row r="59" spans="1:32" x14ac:dyDescent="0.25">
      <c r="A59" s="7" t="s">
        <v>11</v>
      </c>
      <c r="B59" s="9">
        <f>'[6]2016 Accrual Monthly'!B163+'[6]2016 Accrual Monthly'!B180+'[6]2016 Accrual Monthly'!B197</f>
        <v>179588.63</v>
      </c>
      <c r="C59" s="9">
        <f>'[6]2016 Accrual Monthly'!C163+'[6]2016 Accrual Monthly'!C180+'[6]2016 Accrual Monthly'!C197</f>
        <v>558773.03</v>
      </c>
      <c r="D59" s="9">
        <f>'[6]2016 Accrual Monthly'!D163+'[6]2016 Accrual Monthly'!D180+'[6]2016 Accrual Monthly'!D197</f>
        <v>0</v>
      </c>
      <c r="E59" s="9">
        <f>'[6]2016 Accrual Monthly'!E163+'[6]2016 Accrual Monthly'!E180+'[6]2016 Accrual Monthly'!E197</f>
        <v>194563.31</v>
      </c>
      <c r="F59" s="9">
        <f>'[6]2016 Accrual Monthly'!F163+'[6]2016 Accrual Monthly'!F180+'[6]2016 Accrual Monthly'!F197</f>
        <v>81440.960000000006</v>
      </c>
      <c r="G59" s="9">
        <f t="shared" si="6"/>
        <v>1014365.9299999999</v>
      </c>
      <c r="AE59" s="7"/>
    </row>
    <row r="60" spans="1:32" x14ac:dyDescent="0.25">
      <c r="A60" s="7" t="s">
        <v>10</v>
      </c>
      <c r="B60" s="9">
        <f>'[6]2016 Accrual Monthly'!B164+'[6]2016 Accrual Monthly'!B181+'[6]2016 Accrual Monthly'!B198</f>
        <v>69685.38</v>
      </c>
      <c r="C60" s="9">
        <f>'[6]2016 Accrual Monthly'!C164+'[6]2016 Accrual Monthly'!C181+'[6]2016 Accrual Monthly'!C198</f>
        <v>196269.12</v>
      </c>
      <c r="D60" s="9">
        <f>'[6]2016 Accrual Monthly'!D164+'[6]2016 Accrual Monthly'!D181+'[6]2016 Accrual Monthly'!D198</f>
        <v>0</v>
      </c>
      <c r="E60" s="9">
        <f>'[6]2016 Accrual Monthly'!E164+'[6]2016 Accrual Monthly'!E181+'[6]2016 Accrual Monthly'!E198</f>
        <v>67705.679999999993</v>
      </c>
      <c r="F60" s="9">
        <f>'[6]2016 Accrual Monthly'!F164+'[6]2016 Accrual Monthly'!F181+'[6]2016 Accrual Monthly'!F198</f>
        <v>26285.030000000002</v>
      </c>
      <c r="G60" s="9">
        <f t="shared" si="6"/>
        <v>359945.21</v>
      </c>
      <c r="AE60" s="7"/>
    </row>
    <row r="61" spans="1:32" x14ac:dyDescent="0.25">
      <c r="A61" s="7" t="str">
        <f>'[7]2011 Accrual'!$A$29</f>
        <v>Inter-Program Transfers</v>
      </c>
      <c r="B61" s="9">
        <f>'[6]2016 Accrual Monthly'!B165+'[6]2016 Accrual Monthly'!B182+'[6]2016 Accrual Monthly'!B199</f>
        <v>0</v>
      </c>
      <c r="C61" s="9">
        <f>'[6]2016 Accrual Monthly'!C165+'[6]2016 Accrual Monthly'!C182+'[6]2016 Accrual Monthly'!C199</f>
        <v>0</v>
      </c>
      <c r="D61" s="9">
        <f>'[6]2016 Accrual Monthly'!D165+'[6]2016 Accrual Monthly'!D182+'[6]2016 Accrual Monthly'!D199</f>
        <v>0</v>
      </c>
      <c r="E61" s="9">
        <f>'[6]2016 Accrual Monthly'!E165+'[6]2016 Accrual Monthly'!E182+'[6]2016 Accrual Monthly'!E199</f>
        <v>0</v>
      </c>
      <c r="F61" s="9">
        <f>'[6]2016 Accrual Monthly'!F165+'[6]2016 Accrual Monthly'!F182+'[6]2016 Accrual Monthly'!F199</f>
        <v>0</v>
      </c>
      <c r="G61" s="9">
        <f t="shared" si="6"/>
        <v>0</v>
      </c>
      <c r="AE61" s="7"/>
    </row>
    <row r="62" spans="1:32" x14ac:dyDescent="0.25">
      <c r="A62" s="7" t="s">
        <v>9</v>
      </c>
      <c r="B62" s="9">
        <f>'[6]2016 Accrual Monthly'!B166+'[6]2016 Accrual Monthly'!B183+'[6]2016 Accrual Monthly'!B200</f>
        <v>1193.5999999999999</v>
      </c>
      <c r="C62" s="9">
        <f>'[6]2016 Accrual Monthly'!C166+'[6]2016 Accrual Monthly'!C183+'[6]2016 Accrual Monthly'!C200</f>
        <v>545.29999999999995</v>
      </c>
      <c r="D62" s="9">
        <f>'[6]2016 Accrual Monthly'!D166+'[6]2016 Accrual Monthly'!D183+'[6]2016 Accrual Monthly'!D200</f>
        <v>0</v>
      </c>
      <c r="E62" s="9">
        <f>'[6]2016 Accrual Monthly'!E166+'[6]2016 Accrual Monthly'!E183+'[6]2016 Accrual Monthly'!E200</f>
        <v>188.1</v>
      </c>
      <c r="F62" s="9">
        <f>'[6]2016 Accrual Monthly'!F166+'[6]2016 Accrual Monthly'!F183+'[6]2016 Accrual Monthly'!F200</f>
        <v>73</v>
      </c>
      <c r="G62" s="9">
        <f t="shared" si="6"/>
        <v>1999.9999999999998</v>
      </c>
      <c r="AE62" s="7"/>
    </row>
    <row r="63" spans="1:32" x14ac:dyDescent="0.25">
      <c r="A63" s="7" t="s">
        <v>8</v>
      </c>
      <c r="B63" s="9">
        <f>'[6]2016 Accrual Monthly'!B167+'[6]2016 Accrual Monthly'!B184+'[6]2016 Accrual Monthly'!B201</f>
        <v>-722215.82</v>
      </c>
      <c r="C63" s="9">
        <f>'[6]2016 Accrual Monthly'!C167+'[6]2016 Accrual Monthly'!C184+'[6]2016 Accrual Monthly'!C201</f>
        <v>-2034158.62</v>
      </c>
      <c r="D63" s="9">
        <f>'[6]2016 Accrual Monthly'!D167+'[6]2016 Accrual Monthly'!D184+'[6]2016 Accrual Monthly'!D201</f>
        <v>0</v>
      </c>
      <c r="E63" s="9">
        <f>'[6]2016 Accrual Monthly'!E167+'[6]2016 Accrual Monthly'!E184+'[6]2016 Accrual Monthly'!E201</f>
        <v>-701698.32000000007</v>
      </c>
      <c r="F63" s="9">
        <f>'[6]2016 Accrual Monthly'!F167+'[6]2016 Accrual Monthly'!F184+'[6]2016 Accrual Monthly'!F201</f>
        <v>-272380.82</v>
      </c>
      <c r="G63" s="9">
        <f t="shared" si="6"/>
        <v>-3730453.5799999996</v>
      </c>
      <c r="AE63" s="7"/>
      <c r="AF63" s="3"/>
    </row>
    <row r="64" spans="1:32" x14ac:dyDescent="0.25">
      <c r="A64" s="7" t="s">
        <v>7</v>
      </c>
      <c r="B64" s="9">
        <f>'[6]2016 Accrual Monthly'!B168+'[6]2016 Accrual Monthly'!B185+'[6]2016 Accrual Monthly'!B202</f>
        <v>8789.1299999999883</v>
      </c>
      <c r="C64" s="9">
        <f>'[6]2016 Accrual Monthly'!C168+'[6]2016 Accrual Monthly'!C185+'[6]2016 Accrual Monthly'!C202</f>
        <v>-27415641.190000001</v>
      </c>
      <c r="D64" s="9">
        <f>'[6]2016 Accrual Monthly'!D168+'[6]2016 Accrual Monthly'!D185+'[6]2016 Accrual Monthly'!D202</f>
        <v>0</v>
      </c>
      <c r="E64" s="9">
        <f>'[6]2016 Accrual Monthly'!E168+'[6]2016 Accrual Monthly'!E185+'[6]2016 Accrual Monthly'!E202</f>
        <v>-723308.9</v>
      </c>
      <c r="F64" s="9">
        <f>'[6]2016 Accrual Monthly'!F168+'[6]2016 Accrual Monthly'!F185+'[6]2016 Accrual Monthly'!F202</f>
        <v>8226.57</v>
      </c>
      <c r="G64" s="9">
        <f t="shared" si="6"/>
        <v>-28121934.390000001</v>
      </c>
      <c r="AE64" s="7"/>
    </row>
    <row r="65" spans="1:32" x14ac:dyDescent="0.25">
      <c r="A65" s="7" t="s">
        <v>6</v>
      </c>
      <c r="B65" s="9">
        <f>'[6]2016 Accrual Monthly'!B169+'[6]2016 Accrual Monthly'!B186+'[6]2016 Accrual Monthly'!B203</f>
        <v>-567188051.18000007</v>
      </c>
      <c r="C65" s="9">
        <f>'[6]2016 Accrual Monthly'!C169+'[6]2016 Accrual Monthly'!C186+'[6]2016 Accrual Monthly'!C203</f>
        <v>-1112868965.9100001</v>
      </c>
      <c r="D65" s="9">
        <f>'[6]2016 Accrual Monthly'!D169+'[6]2016 Accrual Monthly'!D186+'[6]2016 Accrual Monthly'!D203</f>
        <v>0</v>
      </c>
      <c r="E65" s="9">
        <f>'[6]2016 Accrual Monthly'!E169+'[6]2016 Accrual Monthly'!E186+'[6]2016 Accrual Monthly'!E203</f>
        <v>-366917367</v>
      </c>
      <c r="F65" s="9">
        <f>'[6]2016 Accrual Monthly'!F169+'[6]2016 Accrual Monthly'!F186+'[6]2016 Accrual Monthly'!F203</f>
        <v>-68818732.439999998</v>
      </c>
      <c r="G65" s="9">
        <f t="shared" si="6"/>
        <v>-2115793116.5300002</v>
      </c>
      <c r="AE65" s="7"/>
    </row>
    <row r="66" spans="1:32" x14ac:dyDescent="0.25">
      <c r="A66" s="7" t="s">
        <v>5</v>
      </c>
      <c r="B66" s="9">
        <f>'[6]2016 Accrual Monthly'!B172+'[6]2016 Accrual Monthly'!B189+'[6]2016 Accrual Monthly'!B206</f>
        <v>0</v>
      </c>
      <c r="C66" s="9">
        <f>'[6]2016 Accrual Monthly'!C172+'[6]2016 Accrual Monthly'!C189+'[6]2016 Accrual Monthly'!C206</f>
        <v>9000000</v>
      </c>
      <c r="D66" s="9">
        <f>'[6]2016 Accrual Monthly'!D172+'[6]2016 Accrual Monthly'!D189+'[6]2016 Accrual Monthly'!D206</f>
        <v>0</v>
      </c>
      <c r="E66" s="9">
        <f>'[6]2016 Accrual Monthly'!E172+'[6]2016 Accrual Monthly'!E189+'[6]2016 Accrual Monthly'!E206</f>
        <v>2000000</v>
      </c>
      <c r="F66" s="9">
        <f>'[6]2016 Accrual Monthly'!F172+'[6]2016 Accrual Monthly'!F189+'[6]2016 Accrual Monthly'!F206</f>
        <v>0</v>
      </c>
      <c r="G66" s="9">
        <f t="shared" si="6"/>
        <v>11000000</v>
      </c>
      <c r="AE66" s="7"/>
    </row>
    <row r="67" spans="1:32" x14ac:dyDescent="0.25">
      <c r="A67" s="7" t="s">
        <v>4</v>
      </c>
      <c r="B67" s="9">
        <f>'[6]2016 Accrual Monthly'!B170+'[6]2016 Accrual Monthly'!B187+'[6]2016 Accrual Monthly'!B204</f>
        <v>-26845188.07</v>
      </c>
      <c r="C67" s="9">
        <f>'[6]2016 Accrual Monthly'!C170+'[6]2016 Accrual Monthly'!C187+'[6]2016 Accrual Monthly'!C204</f>
        <v>-10707472.439999999</v>
      </c>
      <c r="D67" s="9">
        <f>'[6]2016 Accrual Monthly'!D170+'[6]2016 Accrual Monthly'!D187+'[6]2016 Accrual Monthly'!D204</f>
        <v>0</v>
      </c>
      <c r="E67" s="9">
        <f>'[6]2016 Accrual Monthly'!E170+'[6]2016 Accrual Monthly'!E187+'[6]2016 Accrual Monthly'!E204</f>
        <v>-6863485.6500000004</v>
      </c>
      <c r="F67" s="9">
        <f>'[6]2016 Accrual Monthly'!F170+'[6]2016 Accrual Monthly'!F187+'[6]2016 Accrual Monthly'!F204</f>
        <v>-2775130.27</v>
      </c>
      <c r="G67" s="9">
        <f t="shared" si="6"/>
        <v>-47191276.43</v>
      </c>
      <c r="AE67" s="7"/>
    </row>
    <row r="68" spans="1:32" x14ac:dyDescent="0.25">
      <c r="A68" s="7" t="s">
        <v>3</v>
      </c>
      <c r="B68" s="9">
        <f>'[6]2016 Accrual Monthly'!B173+'[6]2016 Accrual Monthly'!B190+'[6]2016 Accrual Monthly'!B207</f>
        <v>10675013.109999999</v>
      </c>
      <c r="C68" s="9">
        <f>'[6]2016 Accrual Monthly'!C173+'[6]2016 Accrual Monthly'!C190+'[6]2016 Accrual Monthly'!C207</f>
        <v>4370298.5599999996</v>
      </c>
      <c r="D68" s="9">
        <f>'[6]2016 Accrual Monthly'!D173+'[6]2016 Accrual Monthly'!D190+'[6]2016 Accrual Monthly'!D207</f>
        <v>0</v>
      </c>
      <c r="E68" s="9">
        <f>'[6]2016 Accrual Monthly'!E173+'[6]2016 Accrual Monthly'!E190+'[6]2016 Accrual Monthly'!E207</f>
        <v>163023.13</v>
      </c>
      <c r="F68" s="9">
        <f>'[6]2016 Accrual Monthly'!F173+'[6]2016 Accrual Monthly'!F190+'[6]2016 Accrual Monthly'!F207</f>
        <v>784036.73</v>
      </c>
      <c r="G68" s="8">
        <f t="shared" si="6"/>
        <v>15992371.529999999</v>
      </c>
      <c r="AE68" s="7"/>
    </row>
    <row r="69" spans="1:32" x14ac:dyDescent="0.25">
      <c r="A69" s="7" t="s">
        <v>2</v>
      </c>
      <c r="B69" s="9">
        <f>'[6]2016 Accrual Monthly'!B174+'[6]2016 Accrual Monthly'!B191+'[6]2016 Accrual Monthly'!B208</f>
        <v>0</v>
      </c>
      <c r="C69" s="9">
        <f>'[6]2016 Accrual Monthly'!C174+'[6]2016 Accrual Monthly'!C191+'[6]2016 Accrual Monthly'!C208</f>
        <v>0</v>
      </c>
      <c r="D69" s="9">
        <f>'[6]2016 Accrual Monthly'!D174+'[6]2016 Accrual Monthly'!D191+'[6]2016 Accrual Monthly'!D208</f>
        <v>0</v>
      </c>
      <c r="E69" s="9">
        <f>'[6]2016 Accrual Monthly'!E174+'[6]2016 Accrual Monthly'!E191+'[6]2016 Accrual Monthly'!E208</f>
        <v>0</v>
      </c>
      <c r="F69" s="9">
        <f>'[6]2016 Accrual Monthly'!F174+'[6]2016 Accrual Monthly'!F191+'[6]2016 Accrual Monthly'!F208</f>
        <v>0</v>
      </c>
      <c r="G69" s="8">
        <f t="shared" si="6"/>
        <v>0</v>
      </c>
      <c r="AE69" s="7"/>
    </row>
    <row r="70" spans="1:32" ht="13.8" thickBot="1" x14ac:dyDescent="0.3">
      <c r="A70" s="7" t="s">
        <v>1</v>
      </c>
      <c r="B70" s="9">
        <f>'[6]2016 Accrual Monthly'!B171+'[6]2016 Accrual Monthly'!B188+'[6]2016 Accrual Monthly'!B205</f>
        <v>0</v>
      </c>
      <c r="C70" s="9">
        <f>'[6]2016 Accrual Monthly'!C171+'[6]2016 Accrual Monthly'!C188+'[6]2016 Accrual Monthly'!C205</f>
        <v>0</v>
      </c>
      <c r="D70" s="9">
        <f>'[6]2016 Accrual Monthly'!D171+'[6]2016 Accrual Monthly'!D188+'[6]2016 Accrual Monthly'!D205</f>
        <v>0</v>
      </c>
      <c r="E70" s="9">
        <f>'[6]2016 Accrual Monthly'!E171+'[6]2016 Accrual Monthly'!E188+'[6]2016 Accrual Monthly'!E205</f>
        <v>0</v>
      </c>
      <c r="F70" s="9">
        <f>'[6]2016 Accrual Monthly'!F171+'[6]2016 Accrual Monthly'!F188+'[6]2016 Accrual Monthly'!F205</f>
        <v>0</v>
      </c>
      <c r="G70" s="8">
        <f t="shared" si="6"/>
        <v>0</v>
      </c>
      <c r="AE70" s="7"/>
    </row>
    <row r="71" spans="1:32" ht="14.4" thickTop="1" thickBot="1" x14ac:dyDescent="0.3">
      <c r="A71" s="6" t="s">
        <v>0</v>
      </c>
      <c r="B71" s="5">
        <f t="shared" ref="B71:G71" si="7">SUM(B58:B70,B55)</f>
        <v>5298705679.0927782</v>
      </c>
      <c r="C71" s="5">
        <f t="shared" si="7"/>
        <v>2304999200.9044666</v>
      </c>
      <c r="D71" s="5">
        <f t="shared" si="7"/>
        <v>-16713874.032679796</v>
      </c>
      <c r="E71" s="5">
        <f t="shared" si="7"/>
        <v>120101965.33068359</v>
      </c>
      <c r="F71" s="5">
        <f t="shared" si="7"/>
        <v>462180460.21474683</v>
      </c>
      <c r="G71" s="5">
        <f t="shared" si="7"/>
        <v>8169273431.5099955</v>
      </c>
      <c r="AE71" s="4"/>
      <c r="AF71" s="3"/>
    </row>
    <row r="72" spans="1:32" ht="13.8" thickTop="1" x14ac:dyDescent="0.25"/>
  </sheetData>
  <mergeCells count="1">
    <mergeCell ref="A3:G3"/>
  </mergeCells>
  <pageMargins left="0.75" right="0.75" top="1" bottom="1" header="0.5" footer="0.5"/>
  <pageSetup scale="60" orientation="portrait" r:id="rId1"/>
  <headerFooter alignWithMargins="0">
    <oddHeader>&amp;RAppendix M04
2Q2017
Page 1 of 1</oddHeader>
    <oddFooter>&amp;L&amp;12USAC&amp;CUnaudited&amp;RFebruary 1,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M04</vt:lpstr>
      <vt:lpstr>'M04'!Print_Area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Payne</dc:creator>
  <cp:lastModifiedBy>Andrea Payne</cp:lastModifiedBy>
  <cp:lastPrinted>2017-01-26T21:25:25Z</cp:lastPrinted>
  <dcterms:created xsi:type="dcterms:W3CDTF">2017-01-16T16:22:36Z</dcterms:created>
  <dcterms:modified xsi:type="dcterms:W3CDTF">2017-02-01T15:12:10Z</dcterms:modified>
</cp:coreProperties>
</file>