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\Private\Finance - FPA\03_Internal Reporting\BOD Reports_Filing Prep\M01\"/>
    </mc:Choice>
  </mc:AlternateContent>
  <bookViews>
    <workbookView xWindow="0" yWindow="0" windowWidth="23040" windowHeight="8244"/>
  </bookViews>
  <sheets>
    <sheet name="M01" sheetId="1" r:id="rId1"/>
  </sheets>
  <definedNames>
    <definedName name="_xlnm.Print_Area" localSheetId="0">'M01'!$B$1:$G$121</definedName>
  </definedNames>
  <calcPr calcId="15251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G114" i="1" l="1"/>
  <c r="G67" i="1"/>
  <c r="G16" i="1" l="1"/>
  <c r="G41" i="1" l="1"/>
  <c r="G89" i="1" l="1"/>
  <c r="G11" i="1"/>
  <c r="G111" i="1" l="1"/>
  <c r="G68" i="1"/>
  <c r="G69" i="1" l="1"/>
  <c r="G40" i="1"/>
  <c r="G42" i="1" l="1"/>
  <c r="G38" i="1"/>
  <c r="G34" i="1"/>
  <c r="G115" i="1" l="1"/>
  <c r="G18" i="1" l="1"/>
  <c r="G48" i="1" l="1"/>
  <c r="G74" i="1"/>
  <c r="G119" i="1" l="1"/>
  <c r="G95" i="1"/>
  <c r="G91" i="1"/>
  <c r="G43" i="1"/>
  <c r="G23" i="1"/>
  <c r="G25" i="1" l="1"/>
  <c r="G76" i="1"/>
  <c r="G121" i="1"/>
  <c r="G97" i="1"/>
  <c r="G50" i="1"/>
  <c r="B117" i="1"/>
  <c r="B103" i="1"/>
  <c r="B93" i="1"/>
  <c r="B82" i="1"/>
  <c r="B71" i="1"/>
  <c r="B56" i="1"/>
  <c r="B33" i="1"/>
  <c r="B45" i="1"/>
</calcChain>
</file>

<file path=xl/sharedStrings.xml><?xml version="1.0" encoding="utf-8"?>
<sst xmlns="http://schemas.openxmlformats.org/spreadsheetml/2006/main" count="88" uniqueCount="44">
  <si>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</si>
  <si>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</si>
  <si>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</si>
  <si>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</si>
  <si>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</si>
  <si>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</si>
  <si>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</si>
  <si>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</si>
  <si>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</si>
  <si>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</si>
  <si>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</si>
  <si>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</si>
  <si>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</si>
  <si>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</si>
  <si>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</si>
  <si>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</si>
  <si>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</si>
  <si>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</si>
  <si>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</si>
  <si>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</si>
  <si>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</si>
  <si>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</si>
  <si>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</si>
  <si>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</si>
  <si>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</si>
  <si>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</si>
  <si>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</si>
  <si>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</si>
  <si>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</si>
  <si>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</si>
  <si>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</si>
  <si>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</si>
  <si>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</si>
  <si>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</si>
  <si>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</si>
  <si>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</si>
  <si>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Printing &amp; Postage</t>
  </si>
  <si>
    <t>Other Expenses</t>
  </si>
  <si>
    <t>Taxes &amp; Insurance</t>
  </si>
  <si>
    <t>Operations &amp; Maintenance</t>
  </si>
  <si>
    <t>Lifeline Eligibility Verification</t>
  </si>
  <si>
    <t>SL Program Administration</t>
  </si>
  <si>
    <t>4th Quarter Operating Budget:</t>
  </si>
  <si>
    <t>4th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</si>
</sst>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  <numFmt numFmtId="175" formatCode="_(* #,##0.00000_);_(* \(#,##0.00000\);_(* &quot;-&quot;??_);_(@_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32">
    <xf numFmtId="0" fontId="0" fillId="0" borderId="0" xfId="0"/>
    <xf numFmtId="0" fontId="57" fillId="35" borderId="0" xfId="0" applyFont="1" applyFill="1"/>
    <xf numFmtId="44" fontId="57" fillId="35" borderId="0" xfId="1" applyFont="1" applyFill="1"/>
    <xf numFmtId="43" fontId="57" fillId="35" borderId="0" xfId="111" applyNumberFormat="1" applyFont="1" applyFill="1"/>
    <xf numFmtId="43" fontId="57" fillId="35" borderId="1" xfId="111" applyNumberFormat="1" applyFont="1" applyFill="1" applyBorder="1"/>
    <xf numFmtId="44" fontId="57" fillId="35" borderId="1" xfId="1" applyFont="1" applyFill="1" applyBorder="1"/>
    <xf numFmtId="44" fontId="59" fillId="35" borderId="0" xfId="1" applyFont="1" applyFill="1"/>
    <xf numFmtId="175" fontId="57" fillId="35" borderId="0" xfId="111" applyNumberFormat="1" applyFont="1" applyFill="1"/>
    <xf numFmtId="0" fontId="0" fillId="35" borderId="0" xfId="0" applyFill="1"/>
    <xf numFmtId="0" fontId="58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  <xf numFmtId="43" fontId="59" fillId="35" borderId="0" xfId="0" applyNumberFormat="1" applyFont="1" applyFill="1" applyAlignment="1">
      <alignment horizontal="center"/>
    </xf>
    <xf numFmtId="0" fontId="60" fillId="35" borderId="0" xfId="0" applyFont="1" applyFill="1"/>
    <xf numFmtId="43" fontId="59" fillId="35" borderId="0" xfId="0" applyNumberFormat="1" applyFont="1" applyFill="1" applyBorder="1" applyAlignment="1">
      <alignment horizontal="center"/>
    </xf>
    <xf numFmtId="0" fontId="59" fillId="35" borderId="0" xfId="0" applyFont="1" applyFill="1" applyAlignment="1">
      <alignment horizontal="center"/>
    </xf>
    <xf numFmtId="0" fontId="61" fillId="35" borderId="0" xfId="108" applyFont="1" applyFill="1" applyAlignment="1">
      <alignment horizontal="left"/>
    </xf>
    <xf numFmtId="43" fontId="57" fillId="35" borderId="0" xfId="0" applyNumberFormat="1" applyFont="1" applyFill="1"/>
    <xf numFmtId="44" fontId="57" fillId="35" borderId="0" xfId="0" applyNumberFormat="1" applyFont="1" applyFill="1"/>
    <xf numFmtId="0" fontId="59" fillId="35" borderId="0" xfId="0" applyFont="1" applyFill="1"/>
    <xf numFmtId="165" fontId="58" fillId="35" borderId="0" xfId="0" applyNumberFormat="1" applyFont="1" applyFill="1" applyAlignment="1">
      <alignment horizontal="center"/>
    </xf>
    <xf numFmtId="164" fontId="57" fillId="35" borderId="0" xfId="0" applyNumberFormat="1" applyFont="1" applyFill="1" applyAlignment="1">
      <alignment horizontal="center"/>
    </xf>
    <xf numFmtId="164" fontId="57" fillId="35" borderId="0" xfId="0" applyNumberFormat="1" applyFont="1" applyFill="1"/>
    <xf numFmtId="43" fontId="59" fillId="35" borderId="0" xfId="111" applyNumberFormat="1" applyFont="1" applyFill="1"/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0" fontId="57" fillId="35" borderId="0" xfId="0" applyFont="1" applyFill="1" applyBorder="1"/>
    <xf numFmtId="0" fontId="60" fillId="35" borderId="0" xfId="0" applyFont="1" applyFill="1" applyAlignment="1">
      <alignment horizontal="center"/>
    </xf>
    <xf numFmtId="43" fontId="58" fillId="35" borderId="0" xfId="111" applyNumberFormat="1" applyFont="1" applyFill="1" applyAlignment="1">
      <alignment horizontal="center"/>
    </xf>
    <xf numFmtId="165" fontId="57" fillId="35" borderId="0" xfId="0" applyNumberFormat="1" applyFont="1" applyFill="1"/>
    <xf numFmtId="165" fontId="57" fillId="35" borderId="0" xfId="0" applyNumberFormat="1" applyFont="1" applyFill="1" applyBorder="1"/>
    <xf numFmtId="43" fontId="59" fillId="35" borderId="0" xfId="111" applyNumberFormat="1" applyFont="1" applyFill="1" applyBorder="1"/>
    <xf numFmtId="43" fontId="57" fillId="35" borderId="0" xfId="111" applyNumberFormat="1" applyFont="1" applyFill="1" applyBorder="1"/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5"/>
  <sheetViews>
    <sheetView showGridLines="0" tabSelected="1" showWhiteSpace="0" zoomScale="110" zoomScaleNormal="110" zoomScaleSheetLayoutView="110" workbookViewId="0"/>
  </sheetViews>
  <sheetFormatPr defaultRowHeight="13.2" x14ac:dyDescent="0.25"/>
  <cols>
    <col min="1" max="1" width="9.88671875" style="1" customWidth="1"/>
    <col min="2" max="2" width="8.88671875" style="1"/>
    <col min="3" max="3" width="13.6640625" style="1" customWidth="1"/>
    <col min="4" max="4" width="3.6640625" style="1" customWidth="1"/>
    <col min="5" max="5" width="11.109375" style="1" customWidth="1"/>
    <col min="6" max="6" width="19.44140625" style="1" customWidth="1"/>
    <col min="7" max="7" width="18.88671875" style="3" customWidth="1"/>
    <col min="8" max="8" width="13.33203125" style="7" bestFit="1" customWidth="1"/>
    <col min="9" max="9" width="11.21875" style="1" bestFit="1" customWidth="1"/>
    <col min="10" max="16384" width="8.88671875" style="8"/>
  </cols>
  <sheetData>
    <row r="2" spans="2:7" ht="15" customHeight="1" x14ac:dyDescent="0.3">
      <c r="B2" s="9" t="s">
        <v>4</v>
      </c>
      <c r="C2" s="9"/>
      <c r="D2" s="9"/>
      <c r="E2" s="9"/>
      <c r="F2" s="9"/>
      <c r="G2" s="9"/>
    </row>
    <row r="3" spans="2:7" ht="12" customHeight="1" x14ac:dyDescent="0.25">
      <c r="B3" s="10" t="s">
        <v>0</v>
      </c>
      <c r="C3" s="10"/>
      <c r="D3" s="10"/>
      <c r="E3" s="10"/>
      <c r="F3" s="10"/>
      <c r="G3" s="10"/>
    </row>
    <row r="4" spans="2:7" ht="12" customHeight="1" x14ac:dyDescent="0.25">
      <c r="G4" s="11"/>
    </row>
    <row r="5" spans="2:7" ht="12" customHeight="1" x14ac:dyDescent="0.25">
      <c r="B5" s="12" t="s">
        <v>42</v>
      </c>
      <c r="G5" s="13"/>
    </row>
    <row r="6" spans="2:7" ht="12" customHeight="1" x14ac:dyDescent="0.25">
      <c r="B6" s="1" t="s">
        <v>5</v>
      </c>
      <c r="E6" s="14"/>
      <c r="F6" s="14"/>
      <c r="G6" s="2">
        <v>13128.52</v>
      </c>
    </row>
    <row r="7" spans="2:7" ht="12" customHeight="1" x14ac:dyDescent="0.25">
      <c r="B7" s="1" t="s">
        <v>30</v>
      </c>
      <c r="G7" s="3">
        <v>335.68</v>
      </c>
    </row>
    <row r="8" spans="2:7" ht="12" customHeight="1" x14ac:dyDescent="0.25">
      <c r="B8" s="1" t="s">
        <v>31</v>
      </c>
      <c r="G8" s="3">
        <v>232.84</v>
      </c>
    </row>
    <row r="9" spans="2:7" ht="12" customHeight="1" x14ac:dyDescent="0.25">
      <c r="B9" s="1" t="s">
        <v>32</v>
      </c>
      <c r="G9" s="3">
        <v>1747.42</v>
      </c>
    </row>
    <row r="10" spans="2:7" ht="12" customHeight="1" x14ac:dyDescent="0.25">
      <c r="B10" s="1" t="s">
        <v>33</v>
      </c>
      <c r="G10" s="3">
        <v>100</v>
      </c>
    </row>
    <row r="11" spans="2:7" ht="12" customHeight="1" x14ac:dyDescent="0.25">
      <c r="B11" s="1" t="s">
        <v>34</v>
      </c>
      <c r="G11" s="3">
        <f>4912.7-50-G10</f>
        <v>4762.7</v>
      </c>
    </row>
    <row r="12" spans="2:7" ht="12" customHeight="1" x14ac:dyDescent="0.25">
      <c r="B12" s="1" t="s">
        <v>35</v>
      </c>
      <c r="G12" s="3">
        <v>2893.98</v>
      </c>
    </row>
    <row r="13" spans="2:7" ht="12" customHeight="1" x14ac:dyDescent="0.25">
      <c r="B13" s="15" t="s">
        <v>1</v>
      </c>
      <c r="G13" s="3">
        <v>1821.6</v>
      </c>
    </row>
    <row r="14" spans="2:7" ht="12" customHeight="1" x14ac:dyDescent="0.25">
      <c r="B14" s="1" t="s">
        <v>36</v>
      </c>
      <c r="G14" s="3">
        <v>42.41</v>
      </c>
    </row>
    <row r="15" spans="2:7" ht="12" customHeight="1" x14ac:dyDescent="0.25">
      <c r="B15" s="1" t="s">
        <v>38</v>
      </c>
      <c r="G15" s="3">
        <v>226.13</v>
      </c>
    </row>
    <row r="16" spans="2:7" ht="12" customHeight="1" x14ac:dyDescent="0.25">
      <c r="B16" s="1" t="s">
        <v>37</v>
      </c>
      <c r="G16" s="16">
        <f>432.33-G17-75-18</f>
        <v>403.28999999999996</v>
      </c>
    </row>
    <row r="17" spans="2:9" ht="12" customHeight="1" x14ac:dyDescent="0.25">
      <c r="B17" s="1" t="s">
        <v>10</v>
      </c>
      <c r="G17" s="4">
        <v>-63.96</v>
      </c>
      <c r="I17" s="17"/>
    </row>
    <row r="18" spans="2:9" ht="12" customHeight="1" x14ac:dyDescent="0.25">
      <c r="G18" s="6">
        <f>SUM(G6:G17)</f>
        <v>25630.61</v>
      </c>
      <c r="I18" s="17"/>
    </row>
    <row r="19" spans="2:9" ht="12" customHeight="1" x14ac:dyDescent="0.25">
      <c r="B19" s="1" t="s">
        <v>2</v>
      </c>
      <c r="C19" s="18" t="s">
        <v>13</v>
      </c>
    </row>
    <row r="20" spans="2:9" ht="12" customHeight="1" x14ac:dyDescent="0.25">
      <c r="C20" s="18"/>
    </row>
    <row r="21" spans="2:9" ht="12" customHeight="1" x14ac:dyDescent="0.25">
      <c r="B21" s="12" t="s">
        <v>43</v>
      </c>
      <c r="C21" s="18"/>
    </row>
    <row r="22" spans="2:9" ht="12" customHeight="1" x14ac:dyDescent="0.25">
      <c r="B22" s="1" t="s">
        <v>12</v>
      </c>
      <c r="C22" s="18"/>
      <c r="G22" s="5">
        <v>125</v>
      </c>
    </row>
    <row r="23" spans="2:9" ht="12" customHeight="1" x14ac:dyDescent="0.25">
      <c r="C23" s="18" t="s">
        <v>14</v>
      </c>
      <c r="G23" s="6">
        <f t="shared" ref="G23" si="0">SUM(G22)</f>
        <v>125</v>
      </c>
    </row>
    <row r="24" spans="2:9" ht="12" customHeight="1" x14ac:dyDescent="0.25">
      <c r="C24" s="18"/>
    </row>
    <row r="25" spans="2:9" ht="12" customHeight="1" x14ac:dyDescent="0.25">
      <c r="C25" s="18" t="s">
        <v>15</v>
      </c>
      <c r="G25" s="6">
        <f>SUM(G18,G23)</f>
        <v>25755.61</v>
      </c>
    </row>
    <row r="26" spans="2:9" ht="12" customHeight="1" x14ac:dyDescent="0.25">
      <c r="C26" s="18"/>
    </row>
    <row r="27" spans="2:9" ht="12" customHeight="1" x14ac:dyDescent="0.25">
      <c r="C27" s="18" t="s">
        <v>3</v>
      </c>
    </row>
    <row r="28" spans="2:9" ht="12" customHeight="1" x14ac:dyDescent="0.25">
      <c r="C28" s="18"/>
    </row>
    <row r="29" spans="2:9" ht="15" customHeight="1" x14ac:dyDescent="0.25">
      <c r="C29" s="18"/>
    </row>
    <row r="30" spans="2:9" ht="12" customHeight="1" x14ac:dyDescent="0.3">
      <c r="B30" s="19" t="s">
        <v>11</v>
      </c>
      <c r="C30" s="19"/>
      <c r="D30" s="19"/>
      <c r="E30" s="19"/>
      <c r="F30" s="19"/>
      <c r="G30" s="19"/>
    </row>
    <row r="31" spans="2:9" ht="12" customHeight="1" x14ac:dyDescent="0.25">
      <c r="B31" s="10" t="s">
        <v>0</v>
      </c>
      <c r="C31" s="10"/>
      <c r="D31" s="10"/>
      <c r="E31" s="10"/>
      <c r="F31" s="10"/>
      <c r="G31" s="10"/>
    </row>
    <row r="32" spans="2:9" ht="12" customHeight="1" x14ac:dyDescent="0.25"/>
    <row r="33" spans="2:7" ht="12" customHeight="1" x14ac:dyDescent="0.25">
      <c r="B33" s="12" t="str">
        <f>B5</f>
        <v>4th Quarter Operating Budget:</v>
      </c>
      <c r="F33" s="20"/>
      <c r="G33" s="13"/>
    </row>
    <row r="34" spans="2:7" ht="12" customHeight="1" x14ac:dyDescent="0.25">
      <c r="B34" s="1" t="s">
        <v>5</v>
      </c>
      <c r="G34" s="2">
        <f>2162.1-84.16-32.12</f>
        <v>2045.8200000000002</v>
      </c>
    </row>
    <row r="35" spans="2:7" ht="12" customHeight="1" x14ac:dyDescent="0.25">
      <c r="B35" s="1" t="s">
        <v>30</v>
      </c>
      <c r="G35" s="3">
        <v>61.38</v>
      </c>
    </row>
    <row r="36" spans="2:7" ht="12" customHeight="1" x14ac:dyDescent="0.25">
      <c r="B36" s="1" t="s">
        <v>31</v>
      </c>
      <c r="G36" s="3">
        <v>2.09</v>
      </c>
    </row>
    <row r="37" spans="2:7" ht="12" customHeight="1" x14ac:dyDescent="0.25">
      <c r="B37" s="1" t="s">
        <v>39</v>
      </c>
      <c r="G37" s="3">
        <v>112.5</v>
      </c>
    </row>
    <row r="38" spans="2:7" ht="12" customHeight="1" x14ac:dyDescent="0.25">
      <c r="B38" s="1" t="s">
        <v>32</v>
      </c>
      <c r="G38" s="3">
        <f>1005.82-245.69</f>
        <v>760.13000000000011</v>
      </c>
    </row>
    <row r="39" spans="2:7" ht="12" customHeight="1" x14ac:dyDescent="0.25">
      <c r="B39" s="1" t="s">
        <v>33</v>
      </c>
      <c r="G39" s="3">
        <v>679.44</v>
      </c>
    </row>
    <row r="40" spans="2:7" ht="12" customHeight="1" x14ac:dyDescent="0.25">
      <c r="B40" s="1" t="s">
        <v>34</v>
      </c>
      <c r="G40" s="3">
        <f>959.8-G37</f>
        <v>847.3</v>
      </c>
    </row>
    <row r="41" spans="2:7" ht="12" customHeight="1" x14ac:dyDescent="0.25">
      <c r="B41" s="1" t="s">
        <v>37</v>
      </c>
      <c r="E41" s="21"/>
      <c r="G41" s="3">
        <f>125+17</f>
        <v>142</v>
      </c>
    </row>
    <row r="42" spans="2:7" ht="12" customHeight="1" x14ac:dyDescent="0.25">
      <c r="B42" s="1" t="s">
        <v>9</v>
      </c>
      <c r="G42" s="4">
        <f>8567.15-G47</f>
        <v>8525.6</v>
      </c>
    </row>
    <row r="43" spans="2:7" ht="12" customHeight="1" x14ac:dyDescent="0.25">
      <c r="B43" s="18" t="s">
        <v>16</v>
      </c>
      <c r="E43" s="21"/>
      <c r="G43" s="6">
        <f>SUM(G34:G42)</f>
        <v>13176.260000000002</v>
      </c>
    </row>
    <row r="44" spans="2:7" ht="12" customHeight="1" x14ac:dyDescent="0.25">
      <c r="B44" s="18"/>
      <c r="E44" s="21"/>
      <c r="G44" s="22"/>
    </row>
    <row r="45" spans="2:7" ht="12" customHeight="1" x14ac:dyDescent="0.25">
      <c r="B45" s="12" t="str">
        <f>B21</f>
        <v>4th Quarter Capital Budget:</v>
      </c>
      <c r="C45" s="18"/>
    </row>
    <row r="46" spans="2:7" ht="12" customHeight="1" x14ac:dyDescent="0.25">
      <c r="B46" s="1" t="s">
        <v>29</v>
      </c>
      <c r="C46" s="18"/>
      <c r="G46" s="2">
        <v>361.97</v>
      </c>
    </row>
    <row r="47" spans="2:7" ht="12" customHeight="1" x14ac:dyDescent="0.25">
      <c r="B47" s="1" t="s">
        <v>17</v>
      </c>
      <c r="C47" s="18"/>
      <c r="G47" s="4">
        <v>41.55</v>
      </c>
    </row>
    <row r="48" spans="2:7" ht="12" customHeight="1" x14ac:dyDescent="0.25">
      <c r="B48" s="18" t="s">
        <v>18</v>
      </c>
      <c r="C48" s="18"/>
      <c r="G48" s="6">
        <f>SUM(G46:G47)</f>
        <v>403.52000000000004</v>
      </c>
    </row>
    <row r="49" spans="2:7" ht="12" customHeight="1" x14ac:dyDescent="0.25">
      <c r="C49" s="18"/>
    </row>
    <row r="50" spans="2:7" ht="12" customHeight="1" x14ac:dyDescent="0.25">
      <c r="C50" s="18" t="s">
        <v>19</v>
      </c>
      <c r="G50" s="6">
        <f>SUM(G43,G48)</f>
        <v>13579.780000000002</v>
      </c>
    </row>
    <row r="51" spans="2:7" ht="12" customHeight="1" x14ac:dyDescent="0.25">
      <c r="C51" s="18"/>
    </row>
    <row r="52" spans="2:7" ht="15" customHeight="1" x14ac:dyDescent="0.25">
      <c r="C52" s="18"/>
    </row>
    <row r="53" spans="2:7" ht="12" customHeight="1" x14ac:dyDescent="0.3">
      <c r="B53" s="19" t="s">
        <v>7</v>
      </c>
      <c r="C53" s="19"/>
      <c r="D53" s="19"/>
      <c r="E53" s="19"/>
      <c r="F53" s="19"/>
      <c r="G53" s="19"/>
    </row>
    <row r="54" spans="2:7" ht="12" customHeight="1" x14ac:dyDescent="0.25">
      <c r="B54" s="10" t="s">
        <v>0</v>
      </c>
      <c r="C54" s="10"/>
      <c r="D54" s="10"/>
      <c r="E54" s="10"/>
      <c r="F54" s="10"/>
      <c r="G54" s="10"/>
    </row>
    <row r="55" spans="2:7" ht="13.5" customHeight="1" x14ac:dyDescent="0.25">
      <c r="B55" s="18"/>
      <c r="E55" s="23"/>
    </row>
    <row r="56" spans="2:7" ht="12" customHeight="1" x14ac:dyDescent="0.25">
      <c r="B56" s="12" t="str">
        <f>B5</f>
        <v>4th Quarter Operating Budget:</v>
      </c>
      <c r="E56" s="21"/>
      <c r="G56" s="13"/>
    </row>
    <row r="57" spans="2:7" ht="12" customHeight="1" x14ac:dyDescent="0.25">
      <c r="B57" s="1" t="s">
        <v>5</v>
      </c>
      <c r="E57" s="21"/>
      <c r="G57" s="2">
        <v>2649.36</v>
      </c>
    </row>
    <row r="58" spans="2:7" ht="12" customHeight="1" x14ac:dyDescent="0.25">
      <c r="B58" s="1" t="s">
        <v>30</v>
      </c>
      <c r="E58" s="21"/>
      <c r="G58" s="3">
        <v>38.340000000000003</v>
      </c>
    </row>
    <row r="59" spans="2:7" ht="12" customHeight="1" x14ac:dyDescent="0.25">
      <c r="B59" s="1" t="s">
        <v>31</v>
      </c>
      <c r="E59" s="21"/>
      <c r="G59" s="3">
        <v>1.78</v>
      </c>
    </row>
    <row r="60" spans="2:7" ht="12" customHeight="1" x14ac:dyDescent="0.25">
      <c r="B60" s="1" t="s">
        <v>39</v>
      </c>
      <c r="E60" s="21"/>
      <c r="G60" s="3">
        <v>575</v>
      </c>
    </row>
    <row r="61" spans="2:7" ht="12" customHeight="1" x14ac:dyDescent="0.25">
      <c r="B61" s="1" t="s">
        <v>32</v>
      </c>
      <c r="E61" s="21"/>
      <c r="G61" s="3">
        <v>692.29</v>
      </c>
    </row>
    <row r="62" spans="2:7" ht="12" customHeight="1" x14ac:dyDescent="0.25">
      <c r="B62" s="1" t="s">
        <v>33</v>
      </c>
      <c r="E62" s="21"/>
      <c r="G62" s="3">
        <v>833.67</v>
      </c>
    </row>
    <row r="63" spans="2:7" ht="12" customHeight="1" x14ac:dyDescent="0.25">
      <c r="B63" s="1" t="s">
        <v>40</v>
      </c>
      <c r="E63" s="21"/>
      <c r="G63" s="3">
        <v>5601.43</v>
      </c>
    </row>
    <row r="64" spans="2:7" ht="12" customHeight="1" x14ac:dyDescent="0.25">
      <c r="B64" s="1" t="s">
        <v>34</v>
      </c>
      <c r="E64" s="21"/>
      <c r="G64" s="3">
        <v>584.77</v>
      </c>
    </row>
    <row r="65" spans="2:7" ht="12" customHeight="1" x14ac:dyDescent="0.25">
      <c r="B65" s="1" t="s">
        <v>35</v>
      </c>
      <c r="E65" s="21"/>
      <c r="G65" s="3">
        <v>264.62</v>
      </c>
    </row>
    <row r="66" spans="2:7" ht="12" customHeight="1" x14ac:dyDescent="0.25">
      <c r="B66" s="1" t="s">
        <v>36</v>
      </c>
      <c r="E66" s="21"/>
      <c r="G66" s="3">
        <v>1092.1099999999999</v>
      </c>
    </row>
    <row r="67" spans="2:7" ht="12" customHeight="1" x14ac:dyDescent="0.25">
      <c r="B67" s="1" t="s">
        <v>37</v>
      </c>
      <c r="E67" s="21"/>
      <c r="G67" s="3">
        <f>ROUND(3719/1000,2)</f>
        <v>3.72</v>
      </c>
    </row>
    <row r="68" spans="2:7" ht="12" customHeight="1" x14ac:dyDescent="0.25">
      <c r="B68" s="1" t="s">
        <v>9</v>
      </c>
      <c r="E68" s="21"/>
      <c r="G68" s="4">
        <f>4079.96-G73</f>
        <v>4060.17</v>
      </c>
    </row>
    <row r="69" spans="2:7" ht="12" customHeight="1" x14ac:dyDescent="0.25">
      <c r="B69" s="18" t="s">
        <v>20</v>
      </c>
      <c r="G69" s="6">
        <f>SUM(G57:G68)</f>
        <v>16397.260000000002</v>
      </c>
    </row>
    <row r="70" spans="2:7" ht="12" customHeight="1" x14ac:dyDescent="0.25">
      <c r="G70" s="22"/>
    </row>
    <row r="71" spans="2:7" ht="12" customHeight="1" x14ac:dyDescent="0.25">
      <c r="B71" s="12" t="str">
        <f>B21</f>
        <v>4th Quarter Capital Budget:</v>
      </c>
      <c r="C71" s="18"/>
    </row>
    <row r="72" spans="2:7" ht="12" customHeight="1" x14ac:dyDescent="0.25">
      <c r="B72" s="1" t="s">
        <v>29</v>
      </c>
      <c r="G72" s="2">
        <v>862.5</v>
      </c>
    </row>
    <row r="73" spans="2:7" ht="12" customHeight="1" x14ac:dyDescent="0.25">
      <c r="B73" s="1" t="s">
        <v>17</v>
      </c>
      <c r="C73" s="18"/>
      <c r="G73" s="4">
        <v>19.79</v>
      </c>
    </row>
    <row r="74" spans="2:7" ht="12" customHeight="1" x14ac:dyDescent="0.25">
      <c r="B74" s="18" t="s">
        <v>24</v>
      </c>
      <c r="C74" s="18"/>
      <c r="G74" s="6">
        <f>SUM(G72:G73)</f>
        <v>882.29</v>
      </c>
    </row>
    <row r="75" spans="2:7" x14ac:dyDescent="0.25">
      <c r="C75" s="18"/>
    </row>
    <row r="76" spans="2:7" x14ac:dyDescent="0.25">
      <c r="C76" s="18" t="s">
        <v>22</v>
      </c>
      <c r="G76" s="6">
        <f>SUM(G69,G74)</f>
        <v>17279.550000000003</v>
      </c>
    </row>
    <row r="77" spans="2:7" x14ac:dyDescent="0.25">
      <c r="C77" s="18"/>
    </row>
    <row r="78" spans="2:7" x14ac:dyDescent="0.25">
      <c r="C78" s="18"/>
    </row>
    <row r="79" spans="2:7" ht="12" customHeight="1" x14ac:dyDescent="0.3">
      <c r="B79" s="9" t="s">
        <v>8</v>
      </c>
      <c r="C79" s="9"/>
      <c r="D79" s="9"/>
      <c r="E79" s="9"/>
      <c r="F79" s="9"/>
      <c r="G79" s="9"/>
    </row>
    <row r="80" spans="2:7" ht="12" customHeight="1" x14ac:dyDescent="0.25">
      <c r="B80" s="10" t="s">
        <v>0</v>
      </c>
      <c r="C80" s="10"/>
      <c r="D80" s="10"/>
      <c r="E80" s="10"/>
      <c r="F80" s="10"/>
      <c r="G80" s="10"/>
    </row>
    <row r="81" spans="2:7" ht="12" customHeight="1" x14ac:dyDescent="0.3">
      <c r="E81" s="23"/>
      <c r="F81" s="24"/>
    </row>
    <row r="82" spans="2:7" ht="12" customHeight="1" x14ac:dyDescent="0.25">
      <c r="B82" s="12" t="str">
        <f>B5</f>
        <v>4th Quarter Operating Budget:</v>
      </c>
      <c r="E82" s="25"/>
      <c r="G82" s="13"/>
    </row>
    <row r="83" spans="2:7" ht="12" customHeight="1" x14ac:dyDescent="0.25">
      <c r="B83" s="1" t="s">
        <v>5</v>
      </c>
      <c r="E83" s="26"/>
      <c r="G83" s="2">
        <v>1697.96</v>
      </c>
    </row>
    <row r="84" spans="2:7" ht="12" customHeight="1" x14ac:dyDescent="0.25">
      <c r="B84" s="1" t="s">
        <v>30</v>
      </c>
      <c r="E84" s="21"/>
      <c r="G84" s="3">
        <v>56.89</v>
      </c>
    </row>
    <row r="85" spans="2:7" ht="12" customHeight="1" x14ac:dyDescent="0.25">
      <c r="B85" s="1" t="s">
        <v>31</v>
      </c>
      <c r="E85" s="21"/>
      <c r="G85" s="3">
        <v>1.66</v>
      </c>
    </row>
    <row r="86" spans="2:7" ht="12" customHeight="1" x14ac:dyDescent="0.25">
      <c r="B86" s="1" t="s">
        <v>32</v>
      </c>
      <c r="E86" s="21"/>
      <c r="G86" s="3">
        <v>170.48</v>
      </c>
    </row>
    <row r="87" spans="2:7" ht="12" customHeight="1" x14ac:dyDescent="0.25">
      <c r="B87" s="1" t="s">
        <v>33</v>
      </c>
      <c r="E87" s="21"/>
      <c r="G87" s="3">
        <v>221.84</v>
      </c>
    </row>
    <row r="88" spans="2:7" ht="12" customHeight="1" x14ac:dyDescent="0.25">
      <c r="B88" s="1" t="s">
        <v>34</v>
      </c>
      <c r="E88" s="21"/>
      <c r="G88" s="3">
        <v>61.43</v>
      </c>
    </row>
    <row r="89" spans="2:7" ht="12" customHeight="1" x14ac:dyDescent="0.25">
      <c r="B89" s="1" t="s">
        <v>37</v>
      </c>
      <c r="E89" s="21"/>
      <c r="G89" s="3">
        <f>3.75</f>
        <v>3.75</v>
      </c>
    </row>
    <row r="90" spans="2:7" ht="12" customHeight="1" x14ac:dyDescent="0.25">
      <c r="B90" s="1" t="s">
        <v>9</v>
      </c>
      <c r="E90" s="21"/>
      <c r="G90" s="4">
        <v>1526.09</v>
      </c>
    </row>
    <row r="91" spans="2:7" ht="12" customHeight="1" x14ac:dyDescent="0.25">
      <c r="B91" s="18" t="s">
        <v>21</v>
      </c>
      <c r="G91" s="6">
        <f>SUM(G83:G90)</f>
        <v>3740.1000000000004</v>
      </c>
    </row>
    <row r="92" spans="2:7" ht="12" customHeight="1" x14ac:dyDescent="0.25">
      <c r="B92" s="18"/>
      <c r="G92" s="22"/>
    </row>
    <row r="93" spans="2:7" ht="12" customHeight="1" x14ac:dyDescent="0.25">
      <c r="B93" s="12" t="str">
        <f>B21</f>
        <v>4th Quarter Capital Budget:</v>
      </c>
      <c r="C93" s="18"/>
    </row>
    <row r="94" spans="2:7" ht="12" customHeight="1" x14ac:dyDescent="0.25">
      <c r="B94" s="1" t="s">
        <v>17</v>
      </c>
      <c r="C94" s="18"/>
      <c r="G94" s="5">
        <v>7.44</v>
      </c>
    </row>
    <row r="95" spans="2:7" ht="12" customHeight="1" x14ac:dyDescent="0.25">
      <c r="B95" s="18" t="s">
        <v>23</v>
      </c>
      <c r="C95" s="18"/>
      <c r="G95" s="6">
        <f>SUM(G94:G94)</f>
        <v>7.44</v>
      </c>
    </row>
    <row r="96" spans="2:7" ht="12" customHeight="1" x14ac:dyDescent="0.25">
      <c r="C96" s="18"/>
    </row>
    <row r="97" spans="2:7" ht="12" customHeight="1" x14ac:dyDescent="0.25">
      <c r="C97" s="18" t="s">
        <v>25</v>
      </c>
      <c r="G97" s="6">
        <f>SUM(G91,G95)</f>
        <v>3747.5400000000004</v>
      </c>
    </row>
    <row r="98" spans="2:7" ht="12" customHeight="1" x14ac:dyDescent="0.3">
      <c r="G98" s="27"/>
    </row>
    <row r="99" spans="2:7" ht="15" customHeight="1" x14ac:dyDescent="0.3">
      <c r="G99" s="27"/>
    </row>
    <row r="100" spans="2:7" ht="12" customHeight="1" x14ac:dyDescent="0.3">
      <c r="B100" s="9" t="s">
        <v>6</v>
      </c>
      <c r="C100" s="9"/>
      <c r="D100" s="9"/>
      <c r="E100" s="9"/>
      <c r="F100" s="9"/>
      <c r="G100" s="9"/>
    </row>
    <row r="101" spans="2:7" ht="12" customHeight="1" x14ac:dyDescent="0.25">
      <c r="B101" s="10" t="s">
        <v>0</v>
      </c>
      <c r="C101" s="10"/>
      <c r="D101" s="10"/>
      <c r="E101" s="10"/>
      <c r="F101" s="10"/>
      <c r="G101" s="10"/>
    </row>
    <row r="102" spans="2:7" ht="12" customHeight="1" x14ac:dyDescent="0.25">
      <c r="E102" s="25"/>
    </row>
    <row r="103" spans="2:7" ht="12" customHeight="1" x14ac:dyDescent="0.25">
      <c r="B103" s="12" t="str">
        <f>B5</f>
        <v>4th Quarter Operating Budget:</v>
      </c>
      <c r="E103" s="28"/>
      <c r="F103" s="14"/>
      <c r="G103" s="13"/>
    </row>
    <row r="104" spans="2:7" ht="12" customHeight="1" x14ac:dyDescent="0.25">
      <c r="B104" s="1" t="s">
        <v>5</v>
      </c>
      <c r="E104" s="21"/>
      <c r="F104" s="21"/>
      <c r="G104" s="2">
        <v>2759.68</v>
      </c>
    </row>
    <row r="105" spans="2:7" ht="12" customHeight="1" x14ac:dyDescent="0.25">
      <c r="B105" s="1" t="s">
        <v>30</v>
      </c>
      <c r="E105" s="21"/>
      <c r="F105" s="21"/>
      <c r="G105" s="3">
        <v>121.54</v>
      </c>
    </row>
    <row r="106" spans="2:7" ht="12" customHeight="1" x14ac:dyDescent="0.25">
      <c r="B106" s="1" t="s">
        <v>31</v>
      </c>
      <c r="E106" s="21"/>
      <c r="F106" s="21"/>
      <c r="G106" s="3">
        <v>1.2</v>
      </c>
    </row>
    <row r="107" spans="2:7" ht="12" customHeight="1" x14ac:dyDescent="0.25">
      <c r="B107" s="1" t="s">
        <v>41</v>
      </c>
      <c r="E107" s="21"/>
      <c r="F107" s="21"/>
      <c r="G107" s="3">
        <v>5716.75</v>
      </c>
    </row>
    <row r="108" spans="2:7" ht="12" customHeight="1" x14ac:dyDescent="0.25">
      <c r="B108" s="1" t="s">
        <v>39</v>
      </c>
      <c r="E108" s="21"/>
      <c r="F108" s="21"/>
      <c r="G108" s="3">
        <v>1900</v>
      </c>
    </row>
    <row r="109" spans="2:7" ht="12" customHeight="1" x14ac:dyDescent="0.25">
      <c r="B109" s="1" t="s">
        <v>32</v>
      </c>
      <c r="E109" s="21"/>
      <c r="F109" s="21"/>
      <c r="G109" s="3">
        <v>460.63</v>
      </c>
    </row>
    <row r="110" spans="2:7" ht="12" customHeight="1" x14ac:dyDescent="0.25">
      <c r="B110" s="1" t="s">
        <v>33</v>
      </c>
      <c r="E110" s="21"/>
      <c r="F110" s="21"/>
      <c r="G110" s="3">
        <v>842.72</v>
      </c>
    </row>
    <row r="111" spans="2:7" ht="12" customHeight="1" x14ac:dyDescent="0.25">
      <c r="B111" s="1" t="s">
        <v>34</v>
      </c>
      <c r="E111" s="21"/>
      <c r="F111" s="21"/>
      <c r="G111" s="3">
        <f>2922.5-G108</f>
        <v>1022.5</v>
      </c>
    </row>
    <row r="112" spans="2:7" ht="12" customHeight="1" x14ac:dyDescent="0.25">
      <c r="B112" s="1" t="s">
        <v>35</v>
      </c>
      <c r="E112" s="21"/>
      <c r="F112" s="21"/>
      <c r="G112" s="3">
        <v>533.91999999999996</v>
      </c>
    </row>
    <row r="113" spans="2:7" ht="12" customHeight="1" x14ac:dyDescent="0.25">
      <c r="B113" s="1" t="s">
        <v>37</v>
      </c>
      <c r="E113" s="21"/>
      <c r="G113" s="3">
        <v>20.74</v>
      </c>
    </row>
    <row r="114" spans="2:7" ht="12" customHeight="1" x14ac:dyDescent="0.25">
      <c r="B114" s="1" t="s">
        <v>9</v>
      </c>
      <c r="E114" s="21"/>
      <c r="F114" s="21"/>
      <c r="G114" s="4">
        <f>11592.97-G118-18</f>
        <v>11518.75</v>
      </c>
    </row>
    <row r="115" spans="2:7" x14ac:dyDescent="0.25">
      <c r="B115" s="18" t="s">
        <v>26</v>
      </c>
      <c r="C115" s="18"/>
      <c r="E115" s="21"/>
      <c r="F115" s="29"/>
      <c r="G115" s="6">
        <f>SUM(G104:G114)</f>
        <v>24898.43</v>
      </c>
    </row>
    <row r="116" spans="2:7" ht="12" customHeight="1" x14ac:dyDescent="0.25">
      <c r="F116" s="21"/>
    </row>
    <row r="117" spans="2:7" ht="12" customHeight="1" x14ac:dyDescent="0.25">
      <c r="B117" s="12" t="str">
        <f>B21</f>
        <v>4th Quarter Capital Budget:</v>
      </c>
      <c r="C117" s="18"/>
    </row>
    <row r="118" spans="2:7" ht="12" customHeight="1" x14ac:dyDescent="0.25">
      <c r="B118" s="1" t="s">
        <v>17</v>
      </c>
      <c r="C118" s="18"/>
      <c r="G118" s="4">
        <v>56.22</v>
      </c>
    </row>
    <row r="119" spans="2:7" ht="12" customHeight="1" x14ac:dyDescent="0.25">
      <c r="B119" s="18" t="s">
        <v>27</v>
      </c>
      <c r="C119" s="18"/>
      <c r="G119" s="6">
        <f>SUM(G118:G118)</f>
        <v>56.22</v>
      </c>
    </row>
    <row r="120" spans="2:7" ht="12" customHeight="1" x14ac:dyDescent="0.25">
      <c r="C120" s="18"/>
    </row>
    <row r="121" spans="2:7" x14ac:dyDescent="0.25">
      <c r="C121" s="18" t="s">
        <v>28</v>
      </c>
      <c r="G121" s="6">
        <f>SUM(G115,G119)</f>
        <v>24954.65</v>
      </c>
    </row>
    <row r="122" spans="2:7" x14ac:dyDescent="0.25">
      <c r="B122" s="18"/>
      <c r="F122" s="28"/>
      <c r="G122" s="30"/>
    </row>
    <row r="123" spans="2:7" x14ac:dyDescent="0.25">
      <c r="G123" s="31"/>
    </row>
    <row r="124" spans="2:7" x14ac:dyDescent="0.25">
      <c r="G124" s="31"/>
    </row>
    <row r="125" spans="2:7" x14ac:dyDescent="0.25">
      <c r="G125" s="31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3:G3"/>
    <mergeCell ref="B2:G2"/>
    <mergeCell ref="B31:G31"/>
    <mergeCell ref="B30:G30"/>
    <mergeCell ref="B101:G101"/>
    <mergeCell ref="B100:G100"/>
    <mergeCell ref="B54:G54"/>
    <mergeCell ref="B53:G53"/>
    <mergeCell ref="B79:G79"/>
    <mergeCell ref="B80:G80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>&amp;C&amp;"Times New Roman,Bold"&amp;12Universal Service Administrative Company 
&amp;"Times New Roman,Regular"  4th Quarter 2019 Budget
&amp;R&amp;"Times New Roman,Regular"Appendix M01
 4Q2019
Page &amp;P of &amp;N</oddHeader>
    <oddFooter>&amp;L&amp;"Times New Roman,Regular"USAC&amp;R&amp;"Times New Roman,Regular"August 2, 2019</oddFooter>
  </headerFooter>
  <rowBreaks count="2" manualBreakCount="2">
    <brk id="50" min="1" max="6" man="1"/>
    <brk id="98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558E15-1ED6-46E2-81E2-631C75FB5EC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92b86cd-f024-403d-a7f3-8158e59dc517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AMiller</cp:lastModifiedBy>
  <cp:lastPrinted>2019-07-05T19:01:54Z</cp:lastPrinted>
  <dcterms:created xsi:type="dcterms:W3CDTF">1999-01-29T20:28:31Z</dcterms:created>
  <dcterms:modified xsi:type="dcterms:W3CDTF">2019-07-05T19:48:34Z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