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1\2Q2021\Step 1 - Filing Appendices and Working Drafts\M0\"/>
    </mc:Choice>
  </mc:AlternateContent>
  <bookViews>
    <workbookView xWindow="0" yWindow="0" windowWidth="19200" windowHeight="7050"/>
  </bookViews>
  <sheets>
    <sheet name="M04 Quarterly" sheetId="1" r:id="rId1"/>
    <sheet name="M04 Monthly" sheetId="2" r:id="rId2"/>
  </sheets>
  <definedNames>
    <definedName name="AS2DocOpenMode" hidden="1">"AS2DocumentEdit"</definedName>
    <definedName name="AS2HasNoAutoHeaderFooter" hidden="1">" "</definedName>
    <definedName name="AS2ReportLS" hidden="1">1</definedName>
    <definedName name="AS2SyncStepLS" hidden="1">0</definedName>
    <definedName name="AS2tic" hidden="1">#REF!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8" i="2" l="1"/>
  <c r="I197" i="2"/>
  <c r="I196" i="2"/>
  <c r="I195" i="2"/>
  <c r="I194" i="2"/>
  <c r="I193" i="2"/>
  <c r="I192" i="2"/>
  <c r="I191" i="2"/>
  <c r="I190" i="2"/>
  <c r="I189" i="2"/>
  <c r="I188" i="2"/>
  <c r="I187" i="2"/>
  <c r="I182" i="2"/>
  <c r="I181" i="2"/>
  <c r="I180" i="2"/>
  <c r="I179" i="2"/>
  <c r="I178" i="2"/>
  <c r="I177" i="2"/>
  <c r="I176" i="2"/>
  <c r="I175" i="2"/>
  <c r="I174" i="2"/>
  <c r="I173" i="2"/>
  <c r="I172" i="2"/>
  <c r="I166" i="2"/>
  <c r="I165" i="2"/>
  <c r="I164" i="2"/>
  <c r="I163" i="2"/>
  <c r="I162" i="2"/>
  <c r="I161" i="2"/>
  <c r="I160" i="2"/>
  <c r="I159" i="2"/>
  <c r="I158" i="2"/>
  <c r="I157" i="2"/>
  <c r="I156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18" i="2"/>
  <c r="I117" i="2"/>
  <c r="I116" i="2"/>
  <c r="I115" i="2"/>
  <c r="I114" i="2"/>
  <c r="I113" i="2"/>
  <c r="I112" i="2"/>
  <c r="I111" i="2"/>
  <c r="I110" i="2"/>
  <c r="I109" i="2"/>
  <c r="I108" i="2"/>
  <c r="I102" i="2"/>
  <c r="I101" i="2"/>
  <c r="I100" i="2"/>
  <c r="I98" i="2"/>
  <c r="I97" i="2"/>
  <c r="I96" i="2"/>
  <c r="I95" i="2"/>
  <c r="I94" i="2"/>
  <c r="I93" i="2"/>
  <c r="I92" i="2"/>
  <c r="I86" i="2"/>
  <c r="I85" i="2"/>
  <c r="I84" i="2"/>
  <c r="I83" i="2"/>
  <c r="I82" i="2"/>
  <c r="I81" i="2"/>
  <c r="I80" i="2"/>
  <c r="I79" i="2"/>
  <c r="I78" i="2"/>
  <c r="I77" i="2"/>
  <c r="I76" i="2"/>
  <c r="D87" i="2"/>
  <c r="I70" i="2"/>
  <c r="I69" i="2"/>
  <c r="I67" i="2"/>
  <c r="I66" i="2"/>
  <c r="I65" i="2"/>
  <c r="I64" i="2"/>
  <c r="I63" i="2"/>
  <c r="I62" i="2"/>
  <c r="I61" i="2"/>
  <c r="I60" i="2"/>
  <c r="I59" i="2"/>
  <c r="I54" i="2"/>
  <c r="I53" i="2"/>
  <c r="I52" i="2"/>
  <c r="I51" i="2"/>
  <c r="I50" i="2"/>
  <c r="I49" i="2"/>
  <c r="I48" i="2"/>
  <c r="I47" i="2"/>
  <c r="I46" i="2"/>
  <c r="I45" i="2"/>
  <c r="I44" i="2"/>
  <c r="I43" i="2"/>
  <c r="D55" i="2"/>
  <c r="D71" i="2" s="1"/>
  <c r="I38" i="2"/>
  <c r="I36" i="2"/>
  <c r="I35" i="2"/>
  <c r="I34" i="2"/>
  <c r="I33" i="2"/>
  <c r="I32" i="2"/>
  <c r="I31" i="2"/>
  <c r="I30" i="2"/>
  <c r="I29" i="2"/>
  <c r="I28" i="2"/>
  <c r="I27" i="2"/>
  <c r="I22" i="2"/>
  <c r="I21" i="2"/>
  <c r="I20" i="2"/>
  <c r="I19" i="2"/>
  <c r="I18" i="2"/>
  <c r="I17" i="2"/>
  <c r="I16" i="2"/>
  <c r="I15" i="2"/>
  <c r="I14" i="2"/>
  <c r="I13" i="2"/>
  <c r="I12" i="2"/>
  <c r="F23" i="2"/>
  <c r="F39" i="2" s="1"/>
  <c r="I11" i="2"/>
  <c r="I7" i="2"/>
  <c r="H7" i="2"/>
  <c r="H23" i="2" s="1"/>
  <c r="H39" i="2" s="1"/>
  <c r="G7" i="2"/>
  <c r="F7" i="2"/>
  <c r="E7" i="2"/>
  <c r="E23" i="2" s="1"/>
  <c r="E39" i="2" s="1"/>
  <c r="D7" i="2"/>
  <c r="D23" i="2" s="1"/>
  <c r="D39" i="2" s="1"/>
  <c r="I23" i="2" l="1"/>
  <c r="E55" i="2"/>
  <c r="E71" i="2" s="1"/>
  <c r="H103" i="2"/>
  <c r="E87" i="2"/>
  <c r="E103" i="2" s="1"/>
  <c r="E119" i="2" s="1"/>
  <c r="E135" i="2" s="1"/>
  <c r="E151" i="2" s="1"/>
  <c r="E167" i="2" s="1"/>
  <c r="E183" i="2" s="1"/>
  <c r="E199" i="2" s="1"/>
  <c r="F55" i="2"/>
  <c r="F71" i="2" s="1"/>
  <c r="H87" i="2"/>
  <c r="F87" i="2"/>
  <c r="F103" i="2" s="1"/>
  <c r="F119" i="2" s="1"/>
  <c r="F135" i="2" s="1"/>
  <c r="F151" i="2" s="1"/>
  <c r="F167" i="2" s="1"/>
  <c r="F183" i="2" s="1"/>
  <c r="F199" i="2" s="1"/>
  <c r="D119" i="2"/>
  <c r="D135" i="2" s="1"/>
  <c r="D151" i="2" s="1"/>
  <c r="D167" i="2" s="1"/>
  <c r="D183" i="2" s="1"/>
  <c r="D199" i="2" s="1"/>
  <c r="H119" i="2"/>
  <c r="H135" i="2" s="1"/>
  <c r="H151" i="2" s="1"/>
  <c r="H167" i="2" s="1"/>
  <c r="H183" i="2" s="1"/>
  <c r="H199" i="2" s="1"/>
  <c r="H55" i="2"/>
  <c r="H71" i="2" s="1"/>
  <c r="D103" i="2"/>
  <c r="G23" i="2"/>
  <c r="G39" i="2" s="1"/>
  <c r="G55" i="2" s="1"/>
  <c r="G71" i="2" s="1"/>
  <c r="I107" i="2"/>
  <c r="I171" i="2"/>
  <c r="I37" i="2"/>
  <c r="I68" i="2"/>
  <c r="I91" i="2"/>
  <c r="I99" i="2"/>
  <c r="I75" i="2"/>
  <c r="I155" i="2"/>
  <c r="I71" i="2" l="1"/>
  <c r="G87" i="2"/>
  <c r="G103" i="2" s="1"/>
  <c r="G119" i="2" s="1"/>
  <c r="G135" i="2" s="1"/>
  <c r="G151" i="2" s="1"/>
  <c r="G167" i="2" s="1"/>
  <c r="G183" i="2" s="1"/>
  <c r="G199" i="2" s="1"/>
  <c r="I39" i="2"/>
  <c r="I55" i="2" l="1"/>
  <c r="I87" i="2"/>
  <c r="I103" i="2" l="1"/>
  <c r="I119" i="2" l="1"/>
  <c r="I135" i="2" s="1"/>
  <c r="I151" i="2" s="1"/>
  <c r="I167" i="2" s="1"/>
  <c r="I183" i="2" s="1"/>
  <c r="I199" i="2" s="1"/>
</calcChain>
</file>

<file path=xl/sharedStrings.xml><?xml version="1.0" encoding="utf-8"?>
<sst xmlns="http://schemas.openxmlformats.org/spreadsheetml/2006/main" count="544" uniqueCount="47">
  <si>
    <t>UNIVERSAL SERVICE FUND ACTIVITY</t>
  </si>
  <si>
    <t>FUND BALANCE - ACCRUAL BASIS</t>
  </si>
  <si>
    <t>SL Program</t>
  </si>
  <si>
    <t>High Cost Program</t>
  </si>
  <si>
    <t>Low Income Program</t>
  </si>
  <si>
    <t>RHC Program</t>
  </si>
  <si>
    <t>Connected Care Pilot</t>
  </si>
  <si>
    <t>Total</t>
  </si>
  <si>
    <t>Fund Balance 12/31/19</t>
  </si>
  <si>
    <t>First Q 2020 Activity:</t>
  </si>
  <si>
    <t>Billings</t>
  </si>
  <si>
    <t>Late Charges net of waived</t>
  </si>
  <si>
    <t>Late Filing fee</t>
  </si>
  <si>
    <t>Bad Debt expense</t>
  </si>
  <si>
    <t>Bad Debt expense (COMAD)</t>
  </si>
  <si>
    <t>Program Disbursements</t>
  </si>
  <si>
    <t>Future Funded Expenses</t>
  </si>
  <si>
    <t>Admin Expenses</t>
  </si>
  <si>
    <t>Interest Income</t>
  </si>
  <si>
    <t>Fund Balance 3/31/20</t>
  </si>
  <si>
    <t>Second Q 2020 Activity:</t>
  </si>
  <si>
    <t>Fund Balance 6/30/20</t>
  </si>
  <si>
    <t>Third Q 2020 Activity:</t>
  </si>
  <si>
    <t>Fund Balance 9/30/20</t>
  </si>
  <si>
    <t>Fourth Q 2020 Activity:</t>
  </si>
  <si>
    <t>Deferred Payment Plan Fees</t>
  </si>
  <si>
    <t>Fund Balance 12/31/20</t>
  </si>
  <si>
    <t>High cost Program</t>
  </si>
  <si>
    <t>Connected Care Pilot Program</t>
  </si>
  <si>
    <t>January</t>
  </si>
  <si>
    <t>Late charges net of waived</t>
  </si>
  <si>
    <t>Bad Debt expense- (COMAD)</t>
  </si>
  <si>
    <t>Allocated Depreciation Expense OTA</t>
  </si>
  <si>
    <t>Future Funded expense</t>
  </si>
  <si>
    <t>Gains/Losses</t>
  </si>
  <si>
    <t>ENDING BALANCE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</si>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</sst>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39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3" applyFont="1"/>
    <xf numFmtId="0" fontId="2" fillId="0" borderId="0" xfId="3" applyFont="1" applyFill="1" applyAlignment="1">
      <alignment horizontal="centerContinuous"/>
    </xf>
    <xf numFmtId="39" fontId="3" fillId="0" borderId="0" xfId="4" applyFont="1" applyAlignment="1">
      <alignment horizontal="centerContinuous" wrapText="1"/>
    </xf>
    <xf numFmtId="0" fontId="3" fillId="0" borderId="0" xfId="3" applyFont="1" applyFill="1"/>
    <xf numFmtId="39" fontId="3" fillId="0" borderId="1" xfId="4" applyFont="1" applyBorder="1" applyAlignment="1">
      <alignment horizontal="center"/>
    </xf>
    <xf numFmtId="0" fontId="4" fillId="0" borderId="0" xfId="3" applyFont="1" applyFill="1"/>
    <xf numFmtId="37" fontId="4" fillId="0" borderId="2" xfId="4" applyNumberFormat="1" applyFont="1" applyBorder="1"/>
    <xf numFmtId="37" fontId="4" fillId="0" borderId="2" xfId="4" applyNumberFormat="1" applyFont="1" applyFill="1" applyBorder="1"/>
    <xf numFmtId="0" fontId="4" fillId="0" borderId="0" xfId="3" applyFont="1"/>
    <xf numFmtId="37" fontId="3" fillId="0" borderId="0" xfId="4" applyNumberFormat="1" applyFont="1"/>
    <xf numFmtId="0" fontId="4" fillId="0" borderId="1" xfId="3" applyFont="1" applyFill="1" applyBorder="1"/>
    <xf numFmtId="37" fontId="3" fillId="0" borderId="0" xfId="4" applyNumberFormat="1" applyFont="1" applyFill="1"/>
    <xf numFmtId="164" fontId="3" fillId="0" borderId="0" xfId="4" applyNumberFormat="1" applyFont="1"/>
    <xf numFmtId="37" fontId="4" fillId="0" borderId="3" xfId="4" applyNumberFormat="1" applyFont="1" applyBorder="1"/>
    <xf numFmtId="164" fontId="3" fillId="0" borderId="0" xfId="4" applyNumberFormat="1" applyFont="1" applyFill="1"/>
    <xf numFmtId="37" fontId="3" fillId="0" borderId="0" xfId="4" applyNumberFormat="1" applyFont="1" applyFill="1" applyBorder="1"/>
    <xf numFmtId="39" fontId="3" fillId="0" borderId="0" xfId="4" applyFont="1"/>
    <xf numFmtId="37" fontId="3" fillId="0" borderId="0" xfId="3" applyNumberFormat="1" applyFont="1"/>
    <xf numFmtId="0" fontId="5" fillId="0" borderId="0" xfId="3" applyFont="1"/>
    <xf numFmtId="43" fontId="7" fillId="0" borderId="0" xfId="1" applyFont="1"/>
    <xf numFmtId="43" fontId="5" fillId="0" borderId="0" xfId="1" applyFont="1"/>
    <xf numFmtId="0" fontId="6" fillId="0" borderId="0" xfId="3" applyFont="1" applyFill="1" applyAlignment="1">
      <alignment horizontal="centerContinuous"/>
    </xf>
    <xf numFmtId="39" fontId="5" fillId="0" borderId="0" xfId="4" applyFont="1" applyAlignment="1">
      <alignment horizontal="centerContinuous" wrapText="1"/>
    </xf>
    <xf numFmtId="0" fontId="5" fillId="0" borderId="0" xfId="3" applyFont="1" applyFill="1"/>
    <xf numFmtId="0" fontId="5" fillId="0" borderId="0" xfId="3" applyFont="1" applyFill="1" applyAlignment="1">
      <alignment horizontal="center"/>
    </xf>
    <xf numFmtId="0" fontId="5" fillId="0" borderId="0" xfId="3" applyFont="1" applyAlignment="1">
      <alignment horizontal="center" wrapText="1"/>
    </xf>
    <xf numFmtId="0" fontId="5" fillId="0" borderId="0" xfId="3" applyFont="1" applyFill="1" applyAlignment="1">
      <alignment horizontal="center" wrapText="1"/>
    </xf>
    <xf numFmtId="39" fontId="5" fillId="0" borderId="1" xfId="4" applyFont="1" applyFill="1" applyBorder="1" applyAlignment="1">
      <alignment horizontal="center"/>
    </xf>
    <xf numFmtId="39" fontId="5" fillId="0" borderId="1" xfId="4" applyFont="1" applyFill="1" applyBorder="1" applyAlignment="1">
      <alignment horizontal="center" wrapText="1"/>
    </xf>
    <xf numFmtId="43" fontId="7" fillId="0" borderId="0" xfId="1" applyFont="1" applyAlignment="1">
      <alignment horizontal="center" wrapText="1"/>
    </xf>
    <xf numFmtId="43" fontId="5" fillId="0" borderId="0" xfId="1" applyFont="1" applyAlignment="1">
      <alignment horizontal="center" wrapText="1"/>
    </xf>
    <xf numFmtId="0" fontId="8" fillId="0" borderId="0" xfId="3" applyFont="1" applyFill="1" applyAlignment="1">
      <alignment horizontal="center"/>
    </xf>
    <xf numFmtId="39" fontId="7" fillId="0" borderId="0" xfId="3" applyNumberFormat="1" applyFont="1" applyFill="1" applyAlignment="1">
      <alignment horizontal="center"/>
    </xf>
    <xf numFmtId="0" fontId="7" fillId="0" borderId="0" xfId="3" applyFont="1" applyFill="1" applyAlignment="1">
      <alignment horizontal="left"/>
    </xf>
    <xf numFmtId="164" fontId="7" fillId="0" borderId="2" xfId="1" applyNumberFormat="1" applyFont="1" applyFill="1" applyBorder="1"/>
    <xf numFmtId="164" fontId="7" fillId="0" borderId="0" xfId="1" applyNumberFormat="1" applyFont="1" applyFill="1" applyBorder="1"/>
    <xf numFmtId="164" fontId="5" fillId="0" borderId="0" xfId="1" applyNumberFormat="1" applyFont="1" applyFill="1" applyBorder="1"/>
    <xf numFmtId="164" fontId="5" fillId="0" borderId="0" xfId="1" applyNumberFormat="1" applyFont="1" applyFill="1"/>
    <xf numFmtId="0" fontId="9" fillId="0" borderId="0" xfId="3" applyFont="1" applyFill="1"/>
    <xf numFmtId="43" fontId="5" fillId="0" borderId="0" xfId="1" applyFont="1" applyFill="1" applyBorder="1" applyAlignment="1">
      <alignment horizontal="left"/>
    </xf>
    <xf numFmtId="44" fontId="5" fillId="0" borderId="0" xfId="2" applyFont="1"/>
    <xf numFmtId="43" fontId="5" fillId="0" borderId="0" xfId="1" applyFont="1" applyFill="1" applyBorder="1" applyAlignment="1">
      <alignment horizontal="center"/>
    </xf>
    <xf numFmtId="44" fontId="5" fillId="0" borderId="0" xfId="3" applyNumberFormat="1" applyFont="1"/>
    <xf numFmtId="0" fontId="7" fillId="0" borderId="0" xfId="3" applyFont="1"/>
    <xf numFmtId="0" fontId="7" fillId="0" borderId="0" xfId="3" applyFont="1" applyFill="1" applyAlignment="1">
      <alignment horizontal="center"/>
    </xf>
    <xf numFmtId="164" fontId="7" fillId="0" borderId="4" xfId="1" applyNumberFormat="1" applyFont="1" applyFill="1" applyBorder="1"/>
    <xf numFmtId="164" fontId="5" fillId="0" borderId="1" xfId="1" applyNumberFormat="1" applyFont="1" applyFill="1" applyBorder="1"/>
    <xf numFmtId="164" fontId="7" fillId="0" borderId="5" xfId="1" applyNumberFormat="1" applyFont="1" applyFill="1" applyBorder="1"/>
    <xf numFmtId="43" fontId="7" fillId="0" borderId="0" xfId="1" applyFont="1" applyBorder="1"/>
    <xf numFmtId="43" fontId="5" fillId="0" borderId="0" xfId="1" applyFont="1" applyBorder="1"/>
    <xf numFmtId="0" fontId="5" fillId="0" borderId="0" xfId="3" applyFont="1" applyBorder="1"/>
    <xf numFmtId="43" fontId="5" fillId="0" borderId="0" xfId="1" applyFont="1" applyFill="1"/>
    <xf numFmtId="43" fontId="10" fillId="0" borderId="0" xfId="1" applyFont="1"/>
    <xf numFmtId="8" fontId="5" fillId="0" borderId="0" xfId="1" applyNumberFormat="1" applyFont="1"/>
    <xf numFmtId="43" fontId="5" fillId="0" borderId="0" xfId="3" applyNumberFormat="1" applyFont="1" applyFill="1"/>
    <xf numFmtId="39" fontId="5" fillId="0" borderId="0" xfId="4" applyFont="1" applyFill="1"/>
    <xf numFmtId="0" fontId="2" fillId="0" borderId="0" xfId="3" applyFont="1" applyFill="1" applyAlignment="1">
      <alignment horizontal="center"/>
    </xf>
    <xf numFmtId="0" fontId="6" fillId="0" borderId="0" xfId="3" applyFont="1" applyFill="1" applyAlignment="1">
      <alignment horizontal="center"/>
    </xf>
  </cellXfs>
  <cellStyles count="5">
    <cellStyle name="Comma" xfId="1" builtinId="3"/>
    <cellStyle name="Comma_Copy of ACCRUAL TEMPLATE" xfId="4"/>
    <cellStyle name="Currency" xfId="2" builtinId="4"/>
    <cellStyle name="Normal" xfId="0" builtinId="0"/>
    <cellStyle name="Normal 13 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62"/>
  <sheetViews>
    <sheetView tabSelected="1" zoomScale="115" zoomScaleNormal="115" zoomScaleSheetLayoutView="100" zoomScalePageLayoutView="115" workbookViewId="0">
      <selection activeCell="B7" sqref="B7"/>
    </sheetView>
  </sheetViews>
  <sheetFormatPr defaultColWidth="2.453125" defaultRowHeight="13" x14ac:dyDescent="0.3"/>
  <cols>
    <col min="1" max="1" width="24.81640625" style="4" customWidth="1"/>
    <col min="2" max="7" width="17.7265625" style="17" customWidth="1"/>
    <col min="8" max="8" width="8.81640625" style="1" customWidth="1"/>
    <col min="9" max="9" width="12.453125" style="1" bestFit="1" customWidth="1"/>
    <col min="10" max="824" width="10.54296875" style="1" customWidth="1"/>
    <col min="825" max="16384" width="2.453125" style="1"/>
  </cols>
  <sheetData>
    <row r="1" spans="1:17" ht="15" x14ac:dyDescent="0.3">
      <c r="A1" s="57" t="s">
        <v>0</v>
      </c>
      <c r="B1" s="57"/>
      <c r="C1" s="57"/>
      <c r="D1" s="57"/>
      <c r="E1" s="57"/>
      <c r="F1" s="57"/>
      <c r="G1" s="57"/>
    </row>
    <row r="2" spans="1:17" ht="15" x14ac:dyDescent="0.3">
      <c r="A2" s="2" t="s">
        <v>1</v>
      </c>
      <c r="B2" s="3"/>
      <c r="C2" s="3"/>
      <c r="D2" s="3"/>
      <c r="E2" s="3"/>
      <c r="F2" s="3"/>
      <c r="G2" s="3"/>
    </row>
    <row r="3" spans="1:17" ht="15" x14ac:dyDescent="0.3">
      <c r="A3" s="57">
        <v>2020</v>
      </c>
      <c r="B3" s="57"/>
      <c r="C3" s="57"/>
      <c r="D3" s="57"/>
      <c r="E3" s="57"/>
      <c r="F3" s="57"/>
      <c r="G3" s="57"/>
    </row>
    <row r="5" spans="1:17" x14ac:dyDescent="0.3"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</row>
    <row r="7" spans="1:17" s="9" customFormat="1" ht="13.5" thickBot="1" x14ac:dyDescent="0.35">
      <c r="A7" s="6" t="s">
        <v>8</v>
      </c>
      <c r="B7" s="7">
        <v>3583928325.0816865</v>
      </c>
      <c r="C7" s="7">
        <v>1601650704.963223</v>
      </c>
      <c r="D7" s="7">
        <v>370632468.89088118</v>
      </c>
      <c r="E7" s="7">
        <v>1060740143.394206</v>
      </c>
      <c r="F7" s="7">
        <v>0</v>
      </c>
      <c r="G7" s="8">
        <v>6616951642.3299961</v>
      </c>
    </row>
    <row r="8" spans="1:17" ht="13.5" thickTop="1" x14ac:dyDescent="0.3">
      <c r="B8" s="10"/>
      <c r="C8" s="10"/>
      <c r="D8" s="10"/>
      <c r="E8" s="10"/>
      <c r="F8" s="10"/>
      <c r="G8" s="10"/>
    </row>
    <row r="9" spans="1:17" x14ac:dyDescent="0.3">
      <c r="A9" s="11" t="s">
        <v>9</v>
      </c>
      <c r="B9" s="12"/>
      <c r="C9" s="12"/>
      <c r="D9" s="12"/>
      <c r="E9" s="12"/>
      <c r="F9" s="12"/>
      <c r="G9" s="12"/>
    </row>
    <row r="10" spans="1:17" x14ac:dyDescent="0.3">
      <c r="A10" s="4" t="s">
        <v>10</v>
      </c>
      <c r="B10" s="12">
        <v>420456143.5</v>
      </c>
      <c r="C10" s="12">
        <v>1197824884.26</v>
      </c>
      <c r="D10" s="12">
        <v>176696483.13999999</v>
      </c>
      <c r="E10" s="12">
        <v>148899555.99000001</v>
      </c>
      <c r="F10" s="12">
        <v>0</v>
      </c>
      <c r="G10" s="12">
        <v>1943877066.8900001</v>
      </c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17" x14ac:dyDescent="0.3">
      <c r="A11" s="4" t="s">
        <v>11</v>
      </c>
      <c r="B11" s="12">
        <v>475234.18</v>
      </c>
      <c r="C11" s="12">
        <v>2499686.54</v>
      </c>
      <c r="D11" s="12">
        <v>182971.03000000003</v>
      </c>
      <c r="E11" s="12">
        <v>162532.51</v>
      </c>
      <c r="F11" s="12">
        <v>0</v>
      </c>
      <c r="G11" s="12">
        <v>3320424.26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17" x14ac:dyDescent="0.3">
      <c r="A12" s="4" t="s">
        <v>12</v>
      </c>
      <c r="B12" s="12">
        <v>108508.29000000001</v>
      </c>
      <c r="C12" s="12">
        <v>309120.77999999997</v>
      </c>
      <c r="D12" s="12">
        <v>45600.579999999994</v>
      </c>
      <c r="E12" s="12">
        <v>38426.92</v>
      </c>
      <c r="F12" s="12">
        <v>0</v>
      </c>
      <c r="G12" s="12">
        <v>501656.56999999995</v>
      </c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17" x14ac:dyDescent="0.3">
      <c r="A13" s="4" t="s">
        <v>13</v>
      </c>
      <c r="B13" s="12">
        <v>-4214932.43</v>
      </c>
      <c r="C13" s="12">
        <v>-12007572.959999999</v>
      </c>
      <c r="D13" s="12">
        <v>-1771842.9500000002</v>
      </c>
      <c r="E13" s="12">
        <v>-1491442.42</v>
      </c>
      <c r="F13" s="12">
        <v>0</v>
      </c>
      <c r="G13" s="12">
        <v>-19485790.759999998</v>
      </c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17" x14ac:dyDescent="0.3">
      <c r="A14" s="4" t="s">
        <v>14</v>
      </c>
      <c r="B14" s="12">
        <v>1956989.06</v>
      </c>
      <c r="C14" s="12">
        <v>-815011.59</v>
      </c>
      <c r="D14" s="12">
        <v>-467451.23</v>
      </c>
      <c r="E14" s="12">
        <v>-525.36</v>
      </c>
      <c r="F14" s="12">
        <v>0</v>
      </c>
      <c r="G14" s="12">
        <v>674000.88000000024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17" x14ac:dyDescent="0.3">
      <c r="A15" s="4" t="s">
        <v>15</v>
      </c>
      <c r="B15" s="12">
        <v>-493328500.63</v>
      </c>
      <c r="C15" s="12">
        <v>-1274568135.1600001</v>
      </c>
      <c r="D15" s="12">
        <v>-199247558.25</v>
      </c>
      <c r="E15" s="12">
        <v>-26780528.260000002</v>
      </c>
      <c r="F15" s="12">
        <v>0</v>
      </c>
      <c r="G15" s="12">
        <v>-1993924722.3</v>
      </c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x14ac:dyDescent="0.3">
      <c r="A16" s="4" t="s">
        <v>16</v>
      </c>
      <c r="B16" s="12">
        <v>0</v>
      </c>
      <c r="C16" s="12">
        <v>26224000</v>
      </c>
      <c r="D16" s="12">
        <v>5294000</v>
      </c>
      <c r="E16" s="12">
        <v>0</v>
      </c>
      <c r="F16" s="12">
        <v>0</v>
      </c>
      <c r="G16" s="12">
        <v>31518000</v>
      </c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x14ac:dyDescent="0.3">
      <c r="A17" s="4" t="s">
        <v>17</v>
      </c>
      <c r="B17" s="12">
        <v>-20707538.529999997</v>
      </c>
      <c r="C17" s="12">
        <v>-12929120.51</v>
      </c>
      <c r="D17" s="12">
        <v>-13361530.35</v>
      </c>
      <c r="E17" s="12">
        <v>-4424522.9899999993</v>
      </c>
      <c r="F17" s="12">
        <v>0</v>
      </c>
      <c r="G17" s="12">
        <v>-51422712.380000003</v>
      </c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 ht="13.5" thickBot="1" x14ac:dyDescent="0.35">
      <c r="A18" s="4" t="s">
        <v>18</v>
      </c>
      <c r="B18" s="12">
        <v>523.79999999999995</v>
      </c>
      <c r="C18" s="12">
        <v>1492.22</v>
      </c>
      <c r="D18" s="12">
        <v>14832.46</v>
      </c>
      <c r="E18" s="12">
        <v>185.35</v>
      </c>
      <c r="F18" s="12">
        <v>0</v>
      </c>
      <c r="G18" s="12">
        <v>17033.829999999998</v>
      </c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1:17" ht="14" thickTop="1" thickBot="1" x14ac:dyDescent="0.35">
      <c r="A19" s="6" t="s">
        <v>19</v>
      </c>
      <c r="B19" s="14">
        <v>3488674752.3216863</v>
      </c>
      <c r="C19" s="14">
        <v>1528190048.5432227</v>
      </c>
      <c r="D19" s="14">
        <v>338017973.32088107</v>
      </c>
      <c r="E19" s="14">
        <v>1177143825.1342061</v>
      </c>
      <c r="F19" s="14">
        <v>0</v>
      </c>
      <c r="G19" s="14">
        <v>6532026599.3199959</v>
      </c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1:17" s="4" customFormat="1" ht="13.5" thickTop="1" x14ac:dyDescent="0.3">
      <c r="B20" s="12"/>
      <c r="C20" s="12"/>
      <c r="D20" s="12"/>
      <c r="E20" s="12"/>
      <c r="F20" s="12"/>
      <c r="G20" s="12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1:17" x14ac:dyDescent="0.3">
      <c r="B21" s="10"/>
      <c r="C21" s="10"/>
      <c r="D21" s="10"/>
      <c r="E21" s="10"/>
      <c r="F21" s="10"/>
      <c r="G21" s="10"/>
    </row>
    <row r="22" spans="1:17" x14ac:dyDescent="0.3">
      <c r="A22" s="11" t="s">
        <v>20</v>
      </c>
      <c r="B22" s="12"/>
      <c r="C22" s="12"/>
      <c r="D22" s="12"/>
      <c r="E22" s="12"/>
      <c r="F22" s="12"/>
      <c r="G22" s="12"/>
    </row>
    <row r="23" spans="1:17" x14ac:dyDescent="0.3">
      <c r="A23" s="4" t="s">
        <v>10</v>
      </c>
      <c r="B23" s="12">
        <v>414027090.69</v>
      </c>
      <c r="C23" s="12">
        <v>1198462482.26</v>
      </c>
      <c r="D23" s="12">
        <v>175470.35</v>
      </c>
      <c r="E23" s="12">
        <v>146158621.47999999</v>
      </c>
      <c r="F23" s="12">
        <v>0</v>
      </c>
      <c r="G23" s="12">
        <v>1758823664.78</v>
      </c>
    </row>
    <row r="24" spans="1:17" x14ac:dyDescent="0.3">
      <c r="A24" s="4" t="s">
        <v>11</v>
      </c>
      <c r="B24" s="12">
        <v>482525.37</v>
      </c>
      <c r="C24" s="12">
        <v>2612294.5900000003</v>
      </c>
      <c r="D24" s="12">
        <v>-28715.049999999996</v>
      </c>
      <c r="E24" s="12">
        <v>170314.35</v>
      </c>
      <c r="F24" s="12">
        <v>0</v>
      </c>
      <c r="G24" s="12">
        <v>3236419.2600000007</v>
      </c>
    </row>
    <row r="25" spans="1:17" x14ac:dyDescent="0.3">
      <c r="A25" s="4" t="s">
        <v>12</v>
      </c>
      <c r="B25" s="12">
        <v>53980.69</v>
      </c>
      <c r="C25" s="12">
        <v>156255.05999999997</v>
      </c>
      <c r="D25" s="12">
        <v>22.92</v>
      </c>
      <c r="E25" s="12">
        <v>19056.05</v>
      </c>
      <c r="F25" s="12">
        <v>0</v>
      </c>
      <c r="G25" s="12">
        <v>229314.71999999997</v>
      </c>
    </row>
    <row r="26" spans="1:17" x14ac:dyDescent="0.3">
      <c r="A26" s="4" t="s">
        <v>13</v>
      </c>
      <c r="B26" s="12">
        <v>3396561.63</v>
      </c>
      <c r="C26" s="12">
        <v>9831978.1999999993</v>
      </c>
      <c r="D26" s="12">
        <v>0</v>
      </c>
      <c r="E26" s="12">
        <v>1200354.1200000001</v>
      </c>
      <c r="F26" s="12">
        <v>0</v>
      </c>
      <c r="G26" s="12">
        <v>14428893.949999999</v>
      </c>
    </row>
    <row r="27" spans="1:17" x14ac:dyDescent="0.3">
      <c r="A27" s="4" t="s">
        <v>14</v>
      </c>
      <c r="B27" s="12">
        <v>6128873.4000000004</v>
      </c>
      <c r="C27" s="12">
        <v>-280678.87</v>
      </c>
      <c r="D27" s="12">
        <v>-30870.9</v>
      </c>
      <c r="E27" s="12">
        <v>-3267030.5300000003</v>
      </c>
      <c r="F27" s="12">
        <v>0</v>
      </c>
      <c r="G27" s="12">
        <v>2550293.0999999996</v>
      </c>
    </row>
    <row r="28" spans="1:17" x14ac:dyDescent="0.3">
      <c r="A28" s="4" t="s">
        <v>15</v>
      </c>
      <c r="B28" s="12">
        <v>-507832712.84000003</v>
      </c>
      <c r="C28" s="12">
        <v>-1258398476.4200001</v>
      </c>
      <c r="D28" s="12">
        <v>-191129632.51999998</v>
      </c>
      <c r="E28" s="12">
        <v>-45391724.119999997</v>
      </c>
      <c r="F28" s="12">
        <v>0</v>
      </c>
      <c r="G28" s="12">
        <v>-2002752545.9000001</v>
      </c>
    </row>
    <row r="29" spans="1:17" x14ac:dyDescent="0.3">
      <c r="A29" s="4" t="s">
        <v>16</v>
      </c>
      <c r="B29" s="12">
        <v>0</v>
      </c>
      <c r="C29" s="12">
        <v>6600000</v>
      </c>
      <c r="D29" s="12">
        <v>-5873000</v>
      </c>
      <c r="E29" s="12">
        <v>0</v>
      </c>
      <c r="F29" s="12">
        <v>0</v>
      </c>
      <c r="G29" s="12">
        <v>727000</v>
      </c>
    </row>
    <row r="30" spans="1:17" x14ac:dyDescent="0.3">
      <c r="A30" s="4" t="s">
        <v>17</v>
      </c>
      <c r="B30" s="12">
        <v>-16701219.52</v>
      </c>
      <c r="C30" s="12">
        <v>-12853536.33</v>
      </c>
      <c r="D30" s="12">
        <v>-14776748.27</v>
      </c>
      <c r="E30" s="12">
        <v>-4743948.07</v>
      </c>
      <c r="F30" s="12">
        <v>0</v>
      </c>
      <c r="G30" s="12">
        <v>-49075452.190000005</v>
      </c>
    </row>
    <row r="31" spans="1:17" ht="13.5" thickBot="1" x14ac:dyDescent="0.35">
      <c r="A31" s="4" t="s">
        <v>18</v>
      </c>
      <c r="B31" s="12">
        <v>632.79999999999995</v>
      </c>
      <c r="C31" s="12">
        <v>1831.76</v>
      </c>
      <c r="D31" s="12">
        <v>5934.82</v>
      </c>
      <c r="E31" s="12">
        <v>223.63</v>
      </c>
      <c r="F31" s="12">
        <v>0</v>
      </c>
      <c r="G31" s="16">
        <v>8623.0099999999984</v>
      </c>
    </row>
    <row r="32" spans="1:17" ht="14" thickTop="1" thickBot="1" x14ac:dyDescent="0.35">
      <c r="A32" s="6" t="s">
        <v>21</v>
      </c>
      <c r="B32" s="14">
        <v>3388230484.5416861</v>
      </c>
      <c r="C32" s="14">
        <v>1474322198.7932227</v>
      </c>
      <c r="D32" s="14">
        <v>126360434.67088106</v>
      </c>
      <c r="E32" s="14">
        <v>1271289692.0442061</v>
      </c>
      <c r="F32" s="14">
        <v>0</v>
      </c>
      <c r="G32" s="14">
        <v>6260202810.0499954</v>
      </c>
    </row>
    <row r="33" spans="1:7" ht="13.5" thickTop="1" x14ac:dyDescent="0.3">
      <c r="A33" s="1"/>
      <c r="B33" s="10"/>
      <c r="C33" s="10"/>
      <c r="D33" s="10"/>
      <c r="E33" s="10"/>
      <c r="F33" s="10"/>
      <c r="G33" s="10"/>
    </row>
    <row r="34" spans="1:7" x14ac:dyDescent="0.3">
      <c r="C34" s="10"/>
      <c r="D34" s="10"/>
      <c r="E34" s="10"/>
      <c r="F34" s="10"/>
      <c r="G34" s="10"/>
    </row>
    <row r="35" spans="1:7" x14ac:dyDescent="0.3">
      <c r="A35" s="11" t="s">
        <v>22</v>
      </c>
      <c r="B35" s="12"/>
      <c r="C35" s="12"/>
      <c r="D35" s="12"/>
      <c r="E35" s="12"/>
      <c r="F35" s="12"/>
      <c r="G35" s="12"/>
    </row>
    <row r="36" spans="1:7" x14ac:dyDescent="0.3">
      <c r="A36" s="4" t="s">
        <v>10</v>
      </c>
      <c r="B36" s="12">
        <v>496822667.66999996</v>
      </c>
      <c r="C36" s="12">
        <v>1078680167.8699999</v>
      </c>
      <c r="D36" s="12">
        <v>185426689.03000003</v>
      </c>
      <c r="E36" s="12">
        <v>135127511.88</v>
      </c>
      <c r="F36" s="12">
        <v>0</v>
      </c>
      <c r="G36" s="12">
        <v>1896057036.4499998</v>
      </c>
    </row>
    <row r="37" spans="1:7" x14ac:dyDescent="0.3">
      <c r="A37" s="4" t="s">
        <v>11</v>
      </c>
      <c r="B37" s="12">
        <v>-1363783.4999999998</v>
      </c>
      <c r="C37" s="12">
        <v>-1802252.1300000004</v>
      </c>
      <c r="D37" s="12">
        <v>-478927.2</v>
      </c>
      <c r="E37" s="12">
        <v>-377681.97</v>
      </c>
      <c r="F37" s="12">
        <v>0</v>
      </c>
      <c r="G37" s="12">
        <v>-4022644.8</v>
      </c>
    </row>
    <row r="38" spans="1:7" x14ac:dyDescent="0.3">
      <c r="A38" s="4" t="s">
        <v>12</v>
      </c>
      <c r="B38" s="12">
        <v>187171.95</v>
      </c>
      <c r="C38" s="12">
        <v>406563.19</v>
      </c>
      <c r="D38" s="12">
        <v>69725.11</v>
      </c>
      <c r="E38" s="12">
        <v>50936.480000000003</v>
      </c>
      <c r="F38" s="12">
        <v>0</v>
      </c>
      <c r="G38" s="12">
        <v>714396.73</v>
      </c>
    </row>
    <row r="39" spans="1:7" x14ac:dyDescent="0.3">
      <c r="A39" s="4" t="s">
        <v>13</v>
      </c>
      <c r="B39" s="12">
        <v>1729803.78</v>
      </c>
      <c r="C39" s="12">
        <v>3758033.7800000003</v>
      </c>
      <c r="D39" s="12">
        <v>644386.98</v>
      </c>
      <c r="E39" s="12">
        <v>470709.99000000005</v>
      </c>
      <c r="F39" s="12">
        <v>0</v>
      </c>
      <c r="G39" s="12">
        <v>6602934.5300000012</v>
      </c>
    </row>
    <row r="40" spans="1:7" x14ac:dyDescent="0.3">
      <c r="A40" s="4" t="s">
        <v>14</v>
      </c>
      <c r="B40" s="12">
        <v>-3787700.98</v>
      </c>
      <c r="C40" s="12">
        <v>-819592.69</v>
      </c>
      <c r="D40" s="12">
        <v>-6945656.1600000001</v>
      </c>
      <c r="E40" s="12">
        <v>-777990.96</v>
      </c>
      <c r="F40" s="12">
        <v>0</v>
      </c>
      <c r="G40" s="12">
        <v>-12330940.789999999</v>
      </c>
    </row>
    <row r="41" spans="1:7" x14ac:dyDescent="0.3">
      <c r="A41" s="4" t="s">
        <v>15</v>
      </c>
      <c r="B41" s="12">
        <v>-549425074.70000005</v>
      </c>
      <c r="C41" s="12">
        <v>-1273864251.3400002</v>
      </c>
      <c r="D41" s="12">
        <v>-217131523</v>
      </c>
      <c r="E41" s="12">
        <v>-105332541.23999999</v>
      </c>
      <c r="F41" s="12">
        <v>0</v>
      </c>
      <c r="G41" s="12">
        <v>-2145753390.2800002</v>
      </c>
    </row>
    <row r="42" spans="1:7" x14ac:dyDescent="0.3">
      <c r="A42" s="4" t="s">
        <v>16</v>
      </c>
      <c r="B42" s="12">
        <v>0</v>
      </c>
      <c r="C42" s="12">
        <v>-8774000</v>
      </c>
      <c r="D42" s="12">
        <v>-1468000</v>
      </c>
      <c r="E42" s="12">
        <v>0</v>
      </c>
      <c r="F42" s="12">
        <v>0</v>
      </c>
      <c r="G42" s="12">
        <v>-10242000</v>
      </c>
    </row>
    <row r="43" spans="1:7" x14ac:dyDescent="0.3">
      <c r="A43" s="4" t="s">
        <v>17</v>
      </c>
      <c r="B43" s="12">
        <v>-18948869.159999996</v>
      </c>
      <c r="C43" s="12">
        <v>-13297288.459999999</v>
      </c>
      <c r="D43" s="12">
        <v>-12193430.270000001</v>
      </c>
      <c r="E43" s="12">
        <v>-4684887.43</v>
      </c>
      <c r="F43" s="12">
        <v>0</v>
      </c>
      <c r="G43" s="12">
        <v>-49124475.32</v>
      </c>
    </row>
    <row r="44" spans="1:7" ht="13.5" thickBot="1" x14ac:dyDescent="0.35">
      <c r="A44" s="4" t="s">
        <v>18</v>
      </c>
      <c r="B44" s="12">
        <v>417.55999999999995</v>
      </c>
      <c r="C44" s="12">
        <v>907.15000000000009</v>
      </c>
      <c r="D44" s="12">
        <v>155.74</v>
      </c>
      <c r="E44" s="12">
        <v>113.61000000000001</v>
      </c>
      <c r="F44" s="12">
        <v>0</v>
      </c>
      <c r="G44" s="16">
        <v>1594.06</v>
      </c>
    </row>
    <row r="45" spans="1:7" ht="14" thickTop="1" thickBot="1" x14ac:dyDescent="0.35">
      <c r="A45" s="6" t="s">
        <v>23</v>
      </c>
      <c r="B45" s="14">
        <v>3313445117.1616859</v>
      </c>
      <c r="C45" s="14">
        <v>1258610486.1632223</v>
      </c>
      <c r="D45" s="14">
        <v>74283854.900881112</v>
      </c>
      <c r="E45" s="14">
        <v>1295765862.404206</v>
      </c>
      <c r="F45" s="14">
        <v>0</v>
      </c>
      <c r="G45" s="14">
        <v>5942105320.6299953</v>
      </c>
    </row>
    <row r="46" spans="1:7" ht="13.5" thickTop="1" x14ac:dyDescent="0.3"/>
    <row r="47" spans="1:7" x14ac:dyDescent="0.3">
      <c r="A47" s="11" t="s">
        <v>24</v>
      </c>
      <c r="B47" s="12"/>
      <c r="C47" s="12"/>
      <c r="D47" s="12"/>
      <c r="E47" s="12"/>
      <c r="F47" s="12"/>
      <c r="G47" s="12"/>
    </row>
    <row r="48" spans="1:7" x14ac:dyDescent="0.3">
      <c r="A48" s="4" t="s">
        <v>10</v>
      </c>
      <c r="B48" s="12">
        <v>560778211.30999994</v>
      </c>
      <c r="C48" s="12">
        <v>1265941725.3399999</v>
      </c>
      <c r="D48" s="12">
        <v>247421873.20999998</v>
      </c>
      <c r="E48" s="12">
        <v>152424554.36000001</v>
      </c>
      <c r="F48" s="12">
        <v>8500241.25</v>
      </c>
      <c r="G48" s="12">
        <v>2235066605.4699998</v>
      </c>
    </row>
    <row r="49" spans="1:7" x14ac:dyDescent="0.3">
      <c r="A49" s="4" t="s">
        <v>11</v>
      </c>
      <c r="B49" s="12">
        <v>4164672.75</v>
      </c>
      <c r="C49" s="12">
        <v>1921496.1400000001</v>
      </c>
      <c r="D49" s="12">
        <v>143288.21</v>
      </c>
      <c r="E49" s="12">
        <v>84057.38</v>
      </c>
      <c r="F49" s="12">
        <v>6491.1</v>
      </c>
      <c r="G49" s="12">
        <v>6320005.5800000001</v>
      </c>
    </row>
    <row r="50" spans="1:7" x14ac:dyDescent="0.3">
      <c r="A50" s="4" t="s">
        <v>12</v>
      </c>
      <c r="B50" s="12">
        <v>175359.18</v>
      </c>
      <c r="C50" s="12">
        <v>395868.65</v>
      </c>
      <c r="D50" s="12">
        <v>77370.52</v>
      </c>
      <c r="E50" s="12">
        <v>47666.38</v>
      </c>
      <c r="F50" s="12">
        <v>2655.91</v>
      </c>
      <c r="G50" s="12">
        <v>698920.64000000013</v>
      </c>
    </row>
    <row r="51" spans="1:7" x14ac:dyDescent="0.3">
      <c r="A51" s="4" t="s">
        <v>25</v>
      </c>
      <c r="B51" s="12">
        <v>1022.32</v>
      </c>
      <c r="C51" s="12">
        <v>2307.86</v>
      </c>
      <c r="D51" s="12">
        <v>1451.06</v>
      </c>
      <c r="E51" s="12">
        <v>277.89</v>
      </c>
      <c r="F51" s="12">
        <v>15.48</v>
      </c>
      <c r="G51" s="12">
        <v>5074.6099999999997</v>
      </c>
    </row>
    <row r="52" spans="1:7" x14ac:dyDescent="0.3">
      <c r="A52" s="4" t="s">
        <v>13</v>
      </c>
      <c r="B52" s="12">
        <v>-809714.66999999993</v>
      </c>
      <c r="C52" s="12">
        <v>-1827909.0799999998</v>
      </c>
      <c r="D52" s="12">
        <v>-357255.53</v>
      </c>
      <c r="E52" s="12">
        <v>-220097.81</v>
      </c>
      <c r="F52" s="12">
        <v>-12263.539999999999</v>
      </c>
      <c r="G52" s="12">
        <v>-3227240.6300000004</v>
      </c>
    </row>
    <row r="53" spans="1:7" x14ac:dyDescent="0.3">
      <c r="A53" s="4" t="s">
        <v>14</v>
      </c>
      <c r="B53" s="12">
        <v>17826461.23</v>
      </c>
      <c r="C53" s="12">
        <v>-820385.24</v>
      </c>
      <c r="D53" s="12">
        <v>1233919.3</v>
      </c>
      <c r="E53" s="12">
        <v>-1399734.8599999999</v>
      </c>
      <c r="F53" s="12">
        <v>0</v>
      </c>
      <c r="G53" s="12">
        <v>16840260.430000003</v>
      </c>
    </row>
    <row r="54" spans="1:7" x14ac:dyDescent="0.3">
      <c r="A54" s="4" t="s">
        <v>15</v>
      </c>
      <c r="B54" s="12">
        <v>-533576615.23000002</v>
      </c>
      <c r="C54" s="12">
        <v>-1282985159.3200002</v>
      </c>
      <c r="D54" s="12">
        <v>-233104036.69999999</v>
      </c>
      <c r="E54" s="12">
        <v>-94331204.699999988</v>
      </c>
      <c r="F54" s="12">
        <v>0</v>
      </c>
      <c r="G54" s="12">
        <v>-2143997015.9500003</v>
      </c>
    </row>
    <row r="55" spans="1:7" x14ac:dyDescent="0.3">
      <c r="A55" s="4" t="s">
        <v>16</v>
      </c>
      <c r="B55" s="12">
        <v>0</v>
      </c>
      <c r="C55" s="12">
        <v>-51000</v>
      </c>
      <c r="D55" s="12">
        <v>-6750000</v>
      </c>
      <c r="E55" s="12">
        <v>0</v>
      </c>
      <c r="F55" s="12">
        <v>0</v>
      </c>
      <c r="G55" s="12">
        <v>-6801000</v>
      </c>
    </row>
    <row r="56" spans="1:7" x14ac:dyDescent="0.3">
      <c r="A56" s="4" t="s">
        <v>17</v>
      </c>
      <c r="B56" s="12">
        <v>-17720449.549999997</v>
      </c>
      <c r="C56" s="12">
        <v>-13532017.02</v>
      </c>
      <c r="D56" s="12">
        <v>-12975115.91</v>
      </c>
      <c r="E56" s="12">
        <v>-4673634.82</v>
      </c>
      <c r="F56" s="12">
        <v>0</v>
      </c>
      <c r="G56" s="12">
        <v>-48901217.299999997</v>
      </c>
    </row>
    <row r="57" spans="1:7" ht="13.5" thickBot="1" x14ac:dyDescent="0.35">
      <c r="A57" s="4" t="s">
        <v>18</v>
      </c>
      <c r="B57" s="12">
        <v>4563.66</v>
      </c>
      <c r="C57" s="12">
        <v>10302.33</v>
      </c>
      <c r="D57" s="12">
        <v>3383.5</v>
      </c>
      <c r="E57" s="12">
        <v>1240.5</v>
      </c>
      <c r="F57" s="12">
        <v>69.13</v>
      </c>
      <c r="G57" s="12">
        <v>19559.12</v>
      </c>
    </row>
    <row r="58" spans="1:7" ht="14" thickTop="1" thickBot="1" x14ac:dyDescent="0.35">
      <c r="A58" s="6" t="s">
        <v>26</v>
      </c>
      <c r="B58" s="14">
        <v>3344288628.1616859</v>
      </c>
      <c r="C58" s="14">
        <v>1227665715.8232222</v>
      </c>
      <c r="D58" s="14">
        <v>69978732.560881138</v>
      </c>
      <c r="E58" s="14">
        <v>1347698986.724206</v>
      </c>
      <c r="F58" s="14">
        <v>8497209.3300000019</v>
      </c>
      <c r="G58" s="14">
        <v>5998129272.5999947</v>
      </c>
    </row>
    <row r="59" spans="1:7" ht="13.5" thickTop="1" x14ac:dyDescent="0.3"/>
    <row r="62" spans="1:7" x14ac:dyDescent="0.3">
      <c r="B62" s="18"/>
      <c r="C62" s="18"/>
      <c r="D62" s="18"/>
      <c r="E62" s="18"/>
      <c r="F62" s="18"/>
    </row>
  </sheetData>
  <mergeCells count="2">
    <mergeCell ref="A1:G1"/>
    <mergeCell ref="A3:G3"/>
  </mergeCells>
  <pageMargins left="0.75" right="0.75" top="1" bottom="1" header="0.5" footer="0.5"/>
  <pageSetup scale="68" orientation="portrait" r:id="rId1"/>
  <headerFooter alignWithMargins="0">
    <oddHeader>&amp;R&amp;"Times New Roman,Bold"&amp;12Appendix M04
Available for Public Use
2Q2021
Page 1 of 1</oddHeader>
    <oddFooter>&amp;LUSAC&amp;CUnaudited&amp;RJanuary 29, 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9"/>
  <sheetViews>
    <sheetView topLeftCell="C32" zoomScale="115" zoomScaleNormal="115" zoomScaleSheetLayoutView="100" workbookViewId="0">
      <selection activeCell="F51" sqref="F51"/>
    </sheetView>
  </sheetViews>
  <sheetFormatPr defaultColWidth="9.1796875" defaultRowHeight="13" outlineLevelCol="1" x14ac:dyDescent="0.3"/>
  <cols>
    <col min="1" max="1" width="22" style="19" hidden="1" customWidth="1" outlineLevel="1"/>
    <col min="2" max="2" width="19.81640625" style="19" hidden="1" customWidth="1" outlineLevel="1"/>
    <col min="3" max="3" width="33.453125" style="24" customWidth="1" collapsed="1"/>
    <col min="4" max="7" width="18.54296875" style="24" customWidth="1"/>
    <col min="8" max="8" width="24.81640625" style="24" bestFit="1" customWidth="1"/>
    <col min="9" max="9" width="25.453125" style="24" bestFit="1" customWidth="1"/>
    <col min="10" max="10" width="19.453125" style="20" hidden="1" customWidth="1"/>
    <col min="11" max="11" width="18.453125" style="21" bestFit="1" customWidth="1"/>
    <col min="12" max="12" width="19.1796875" style="21" bestFit="1" customWidth="1"/>
    <col min="13" max="13" width="16.81640625" style="19" bestFit="1" customWidth="1"/>
    <col min="14" max="16384" width="9.1796875" style="19"/>
  </cols>
  <sheetData>
    <row r="1" spans="1:13" ht="15.5" x14ac:dyDescent="0.35">
      <c r="C1" s="58" t="s">
        <v>0</v>
      </c>
      <c r="D1" s="58"/>
      <c r="E1" s="58"/>
      <c r="F1" s="58"/>
      <c r="G1" s="58"/>
      <c r="H1" s="58"/>
      <c r="I1" s="58"/>
    </row>
    <row r="2" spans="1:13" ht="15.5" x14ac:dyDescent="0.35">
      <c r="C2" s="22" t="s">
        <v>1</v>
      </c>
      <c r="D2" s="23"/>
      <c r="E2" s="23"/>
      <c r="F2" s="23"/>
      <c r="G2" s="23"/>
      <c r="H2" s="23"/>
      <c r="I2" s="23"/>
    </row>
    <row r="3" spans="1:13" ht="15.5" x14ac:dyDescent="0.35">
      <c r="C3" s="58">
        <v>2020</v>
      </c>
      <c r="D3" s="58"/>
      <c r="E3" s="58"/>
      <c r="F3" s="58"/>
      <c r="G3" s="58"/>
      <c r="H3" s="58"/>
      <c r="I3" s="58"/>
    </row>
    <row r="4" spans="1:13" ht="12.75" customHeight="1" x14ac:dyDescent="0.3">
      <c r="D4" s="25">
        <v>20</v>
      </c>
      <c r="E4" s="25">
        <v>30</v>
      </c>
      <c r="F4" s="25">
        <v>40</v>
      </c>
      <c r="G4" s="25">
        <v>50</v>
      </c>
      <c r="H4" s="25">
        <v>75</v>
      </c>
      <c r="I4" s="25"/>
    </row>
    <row r="5" spans="1:13" s="26" customFormat="1" ht="12.75" customHeight="1" x14ac:dyDescent="0.3">
      <c r="C5" s="27"/>
      <c r="D5" s="28" t="s">
        <v>2</v>
      </c>
      <c r="E5" s="28" t="s">
        <v>27</v>
      </c>
      <c r="F5" s="28" t="s">
        <v>4</v>
      </c>
      <c r="G5" s="28" t="s">
        <v>5</v>
      </c>
      <c r="H5" s="28" t="s">
        <v>28</v>
      </c>
      <c r="I5" s="29" t="s">
        <v>7</v>
      </c>
      <c r="J5" s="30"/>
      <c r="K5" s="31"/>
      <c r="L5" s="31"/>
    </row>
    <row r="6" spans="1:13" ht="12.75" customHeight="1" x14ac:dyDescent="0.3">
      <c r="D6" s="32"/>
      <c r="E6" s="32"/>
      <c r="F6" s="32"/>
      <c r="G6" s="32"/>
      <c r="H6" s="32"/>
      <c r="I6" s="33"/>
    </row>
    <row r="7" spans="1:13" ht="12.75" customHeight="1" thickBot="1" x14ac:dyDescent="0.35">
      <c r="C7" s="34" t="s">
        <v>8</v>
      </c>
      <c r="D7" s="35">
        <f>'M04 Quarterly'!B7</f>
        <v>3583928325.0816865</v>
      </c>
      <c r="E7" s="35">
        <f>'M04 Quarterly'!C7</f>
        <v>1601650704.963223</v>
      </c>
      <c r="F7" s="35">
        <f>'M04 Quarterly'!D7</f>
        <v>370632468.89088118</v>
      </c>
      <c r="G7" s="35">
        <f>'M04 Quarterly'!E7</f>
        <v>1060740143.394206</v>
      </c>
      <c r="H7" s="35">
        <f>'M04 Quarterly'!F7</f>
        <v>0</v>
      </c>
      <c r="I7" s="35">
        <f>'M04 Quarterly'!G7</f>
        <v>6616951642.3299961</v>
      </c>
      <c r="L7" s="20"/>
    </row>
    <row r="8" spans="1:13" ht="12.75" customHeight="1" thickTop="1" x14ac:dyDescent="0.3">
      <c r="C8" s="34"/>
      <c r="D8" s="36"/>
      <c r="E8" s="36"/>
      <c r="F8" s="36"/>
      <c r="G8" s="36"/>
      <c r="H8" s="36"/>
      <c r="I8" s="36"/>
    </row>
    <row r="9" spans="1:13" ht="12.75" customHeight="1" x14ac:dyDescent="0.3">
      <c r="D9" s="37"/>
      <c r="E9" s="37"/>
      <c r="F9" s="38"/>
      <c r="G9" s="37"/>
      <c r="H9" s="37"/>
      <c r="I9" s="37"/>
    </row>
    <row r="10" spans="1:13" ht="12.75" customHeight="1" x14ac:dyDescent="0.3">
      <c r="C10" s="39" t="s">
        <v>29</v>
      </c>
      <c r="D10" s="37"/>
      <c r="E10" s="37"/>
      <c r="F10" s="37"/>
      <c r="G10" s="37"/>
      <c r="H10" s="37"/>
      <c r="I10" s="37"/>
    </row>
    <row r="11" spans="1:13" ht="12.75" customHeight="1" x14ac:dyDescent="0.3">
      <c r="A11" s="19" t="s">
        <v>10</v>
      </c>
      <c r="B11" s="19" t="s">
        <v>9</v>
      </c>
      <c r="C11" s="24" t="s">
        <v>10</v>
      </c>
      <c r="D11" s="37">
        <v>140515842.31999999</v>
      </c>
      <c r="E11" s="37">
        <v>400304493.36000001</v>
      </c>
      <c r="F11" s="37">
        <v>59051753.799999997</v>
      </c>
      <c r="G11" s="37">
        <v>49761920.640000001</v>
      </c>
      <c r="H11" s="37">
        <v>0</v>
      </c>
      <c r="I11" s="36">
        <f t="shared" ref="I11:I22" si="0">SUM(D11:G11)</f>
        <v>649634010.12</v>
      </c>
    </row>
    <row r="12" spans="1:13" ht="12.75" customHeight="1" x14ac:dyDescent="0.3">
      <c r="A12" s="19" t="s">
        <v>11</v>
      </c>
      <c r="B12" s="19" t="s">
        <v>9</v>
      </c>
      <c r="C12" s="24" t="s">
        <v>30</v>
      </c>
      <c r="D12" s="37">
        <v>200379.11</v>
      </c>
      <c r="E12" s="37">
        <v>966061.12</v>
      </c>
      <c r="F12" s="37">
        <v>74575.510000000009</v>
      </c>
      <c r="G12" s="37">
        <v>71183.94</v>
      </c>
      <c r="H12" s="37">
        <v>0</v>
      </c>
      <c r="I12" s="36">
        <f t="shared" si="0"/>
        <v>1312199.6799999999</v>
      </c>
    </row>
    <row r="13" spans="1:13" ht="12.75" customHeight="1" x14ac:dyDescent="0.3">
      <c r="A13" s="19" t="s">
        <v>12</v>
      </c>
      <c r="B13" s="19" t="s">
        <v>9</v>
      </c>
      <c r="C13" s="24" t="s">
        <v>12</v>
      </c>
      <c r="D13" s="37">
        <v>44608.17</v>
      </c>
      <c r="E13" s="37">
        <v>127080.73</v>
      </c>
      <c r="F13" s="37">
        <v>18746.57</v>
      </c>
      <c r="G13" s="37">
        <v>15797.45</v>
      </c>
      <c r="H13" s="37">
        <v>0</v>
      </c>
      <c r="I13" s="36">
        <f t="shared" si="0"/>
        <v>206232.92</v>
      </c>
    </row>
    <row r="14" spans="1:13" ht="12.75" customHeight="1" x14ac:dyDescent="0.3">
      <c r="B14" s="19" t="s">
        <v>9</v>
      </c>
      <c r="C14" s="24" t="s">
        <v>25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6">
        <f t="shared" si="0"/>
        <v>0</v>
      </c>
      <c r="L14" s="40"/>
      <c r="M14" s="41"/>
    </row>
    <row r="15" spans="1:13" ht="12.75" customHeight="1" x14ac:dyDescent="0.3">
      <c r="A15" s="19" t="s">
        <v>13</v>
      </c>
      <c r="B15" s="19" t="s">
        <v>9</v>
      </c>
      <c r="C15" s="24" t="s">
        <v>13</v>
      </c>
      <c r="D15" s="37">
        <v>-183712.48</v>
      </c>
      <c r="E15" s="37">
        <v>-523363.32</v>
      </c>
      <c r="F15" s="37">
        <v>-77227.73</v>
      </c>
      <c r="G15" s="37">
        <v>-65006.16</v>
      </c>
      <c r="H15" s="37">
        <v>0</v>
      </c>
      <c r="I15" s="36">
        <f t="shared" si="0"/>
        <v>-849309.69000000006</v>
      </c>
      <c r="L15" s="40"/>
      <c r="M15" s="41"/>
    </row>
    <row r="16" spans="1:13" ht="12.75" customHeight="1" x14ac:dyDescent="0.3">
      <c r="A16" s="19" t="s">
        <v>14</v>
      </c>
      <c r="B16" s="19" t="s">
        <v>9</v>
      </c>
      <c r="C16" s="24" t="s">
        <v>31</v>
      </c>
      <c r="D16" s="37">
        <v>-1338303.82</v>
      </c>
      <c r="E16" s="37">
        <v>-264724.65000000002</v>
      </c>
      <c r="F16" s="37">
        <v>-182611.5</v>
      </c>
      <c r="G16" s="37">
        <v>0</v>
      </c>
      <c r="H16" s="37">
        <v>0</v>
      </c>
      <c r="I16" s="36">
        <f t="shared" si="0"/>
        <v>-1785639.9700000002</v>
      </c>
      <c r="L16" s="40"/>
      <c r="M16" s="41"/>
    </row>
    <row r="17" spans="1:13" ht="12.75" customHeight="1" x14ac:dyDescent="0.3">
      <c r="A17" s="19" t="s">
        <v>15</v>
      </c>
      <c r="B17" s="19" t="s">
        <v>9</v>
      </c>
      <c r="C17" s="24" t="s">
        <v>15</v>
      </c>
      <c r="D17" s="37">
        <v>-170799761.11999997</v>
      </c>
      <c r="E17" s="37">
        <v>-437461967.56000006</v>
      </c>
      <c r="F17" s="37">
        <v>-70758111</v>
      </c>
      <c r="G17" s="37">
        <v>19509801.989999998</v>
      </c>
      <c r="H17" s="37">
        <v>0</v>
      </c>
      <c r="I17" s="36">
        <f t="shared" si="0"/>
        <v>-659510037.69000006</v>
      </c>
      <c r="L17" s="40"/>
      <c r="M17" s="41"/>
    </row>
    <row r="18" spans="1:13" ht="12.75" customHeight="1" x14ac:dyDescent="0.3">
      <c r="A18" s="19" t="s">
        <v>17</v>
      </c>
      <c r="B18" s="19" t="s">
        <v>9</v>
      </c>
      <c r="C18" s="24" t="s">
        <v>17</v>
      </c>
      <c r="D18" s="37">
        <v>-8877031.2599999998</v>
      </c>
      <c r="E18" s="37">
        <v>-4387810.97</v>
      </c>
      <c r="F18" s="37">
        <v>-4035738.75</v>
      </c>
      <c r="G18" s="37">
        <v>-1464338.79</v>
      </c>
      <c r="H18" s="37">
        <v>0</v>
      </c>
      <c r="I18" s="36">
        <f t="shared" si="0"/>
        <v>-18764919.77</v>
      </c>
      <c r="L18" s="40"/>
      <c r="M18" s="41"/>
    </row>
    <row r="19" spans="1:13" ht="12.75" customHeight="1" x14ac:dyDescent="0.3">
      <c r="A19" s="19" t="s">
        <v>17</v>
      </c>
      <c r="B19" s="19" t="s">
        <v>9</v>
      </c>
      <c r="C19" s="24" t="s">
        <v>32</v>
      </c>
      <c r="D19" s="37">
        <v>-626478.14</v>
      </c>
      <c r="E19" s="37">
        <v>-118732.32</v>
      </c>
      <c r="F19" s="37">
        <v>-409522.62</v>
      </c>
      <c r="G19" s="37">
        <v>-6760.64</v>
      </c>
      <c r="H19" s="37">
        <v>0</v>
      </c>
      <c r="I19" s="36">
        <f t="shared" si="0"/>
        <v>-1161493.72</v>
      </c>
      <c r="L19" s="42"/>
      <c r="M19" s="43"/>
    </row>
    <row r="20" spans="1:13" ht="12.75" customHeight="1" x14ac:dyDescent="0.3">
      <c r="A20" s="19" t="s">
        <v>16</v>
      </c>
      <c r="B20" s="19" t="s">
        <v>9</v>
      </c>
      <c r="C20" s="24" t="s">
        <v>33</v>
      </c>
      <c r="D20" s="37">
        <v>0</v>
      </c>
      <c r="E20" s="37">
        <v>27279000</v>
      </c>
      <c r="F20" s="37">
        <v>5882000</v>
      </c>
      <c r="G20" s="37">
        <v>0</v>
      </c>
      <c r="H20" s="37">
        <v>0</v>
      </c>
      <c r="I20" s="36">
        <f t="shared" si="0"/>
        <v>33161000</v>
      </c>
    </row>
    <row r="21" spans="1:13" ht="12.75" customHeight="1" x14ac:dyDescent="0.3">
      <c r="A21" s="19" t="s">
        <v>18</v>
      </c>
      <c r="B21" s="19" t="s">
        <v>9</v>
      </c>
      <c r="C21" s="24" t="s">
        <v>18</v>
      </c>
      <c r="D21" s="37">
        <v>182.75</v>
      </c>
      <c r="E21" s="37">
        <v>520.62</v>
      </c>
      <c r="F21" s="37">
        <v>5894.19</v>
      </c>
      <c r="G21" s="37">
        <v>64.67</v>
      </c>
      <c r="H21" s="37">
        <v>0</v>
      </c>
      <c r="I21" s="36">
        <f t="shared" si="0"/>
        <v>6662.23</v>
      </c>
    </row>
    <row r="22" spans="1:13" ht="12.75" customHeight="1" x14ac:dyDescent="0.3">
      <c r="B22" s="19" t="s">
        <v>9</v>
      </c>
      <c r="C22" s="24" t="s">
        <v>34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6">
        <f t="shared" si="0"/>
        <v>0</v>
      </c>
    </row>
    <row r="23" spans="1:13" s="44" customFormat="1" ht="12.75" customHeight="1" thickBot="1" x14ac:dyDescent="0.35">
      <c r="B23" s="19" t="s">
        <v>9</v>
      </c>
      <c r="C23" s="45" t="s">
        <v>35</v>
      </c>
      <c r="D23" s="46">
        <f>SUM(D7,D11:D22)</f>
        <v>3542864050.6116867</v>
      </c>
      <c r="E23" s="46">
        <f>SUM(E$7,E$11:E$22)</f>
        <v>1587571261.9732227</v>
      </c>
      <c r="F23" s="46">
        <f>SUM(F7,F11:F22)</f>
        <v>360202227.36088115</v>
      </c>
      <c r="G23" s="46">
        <f>SUM(G7,G11:G22)</f>
        <v>1128562806.4942062</v>
      </c>
      <c r="H23" s="46">
        <f>SUM(H7,H11:H22)</f>
        <v>0</v>
      </c>
      <c r="I23" s="46">
        <f>SUM(I7,I11:I22)</f>
        <v>6619200346.4399958</v>
      </c>
      <c r="J23" s="20">
        <v>7006519578.0999956</v>
      </c>
      <c r="K23" s="20"/>
      <c r="L23" s="20"/>
    </row>
    <row r="24" spans="1:13" s="44" customFormat="1" ht="12.75" customHeight="1" thickTop="1" x14ac:dyDescent="0.3">
      <c r="B24" s="19" t="s">
        <v>9</v>
      </c>
      <c r="C24" s="45"/>
      <c r="D24" s="36"/>
      <c r="E24" s="36"/>
      <c r="F24" s="36"/>
      <c r="G24" s="36"/>
      <c r="H24" s="36"/>
      <c r="I24" s="36"/>
      <c r="J24" s="20"/>
      <c r="K24" s="20"/>
      <c r="L24" s="20"/>
    </row>
    <row r="25" spans="1:13" ht="12.75" customHeight="1" x14ac:dyDescent="0.3">
      <c r="B25" s="19" t="s">
        <v>9</v>
      </c>
      <c r="D25" s="38"/>
      <c r="E25" s="38"/>
      <c r="F25" s="38"/>
      <c r="G25" s="38"/>
      <c r="H25" s="38"/>
      <c r="I25" s="38"/>
    </row>
    <row r="26" spans="1:13" ht="12.75" customHeight="1" x14ac:dyDescent="0.3">
      <c r="B26" s="19" t="s">
        <v>9</v>
      </c>
      <c r="C26" s="39" t="s">
        <v>36</v>
      </c>
      <c r="D26" s="47"/>
      <c r="E26" s="47"/>
      <c r="F26" s="47"/>
      <c r="G26" s="47"/>
      <c r="H26" s="47"/>
      <c r="I26" s="47"/>
    </row>
    <row r="27" spans="1:13" ht="12.75" customHeight="1" x14ac:dyDescent="0.3">
      <c r="A27" s="19" t="s">
        <v>10</v>
      </c>
      <c r="B27" s="19" t="s">
        <v>9</v>
      </c>
      <c r="C27" s="24" t="s">
        <v>10</v>
      </c>
      <c r="D27" s="37">
        <v>139685856.03999999</v>
      </c>
      <c r="E27" s="37">
        <v>397940013.69999999</v>
      </c>
      <c r="F27" s="37">
        <v>58702859.670000002</v>
      </c>
      <c r="G27" s="37">
        <v>49468209.740000002</v>
      </c>
      <c r="H27" s="37">
        <v>0</v>
      </c>
      <c r="I27" s="36">
        <f t="shared" ref="I27:I38" si="1">SUM(D27:G27)</f>
        <v>645796939.14999998</v>
      </c>
    </row>
    <row r="28" spans="1:13" ht="12.75" customHeight="1" x14ac:dyDescent="0.3">
      <c r="A28" s="19" t="s">
        <v>11</v>
      </c>
      <c r="B28" s="19" t="s">
        <v>9</v>
      </c>
      <c r="C28" s="24" t="s">
        <v>30</v>
      </c>
      <c r="D28" s="37">
        <v>138636.65</v>
      </c>
      <c r="E28" s="37">
        <v>734077.82</v>
      </c>
      <c r="F28" s="37">
        <v>51149.82</v>
      </c>
      <c r="G28" s="37">
        <v>43108.31</v>
      </c>
      <c r="H28" s="37">
        <v>0</v>
      </c>
      <c r="I28" s="36">
        <f t="shared" si="1"/>
        <v>966972.59999999986</v>
      </c>
    </row>
    <row r="29" spans="1:13" ht="12.75" customHeight="1" x14ac:dyDescent="0.3">
      <c r="A29" s="19" t="s">
        <v>12</v>
      </c>
      <c r="B29" s="19" t="s">
        <v>9</v>
      </c>
      <c r="C29" s="24" t="s">
        <v>12</v>
      </c>
      <c r="D29" s="37">
        <v>33472.15</v>
      </c>
      <c r="E29" s="37">
        <v>95356.18</v>
      </c>
      <c r="F29" s="37">
        <v>14066.66</v>
      </c>
      <c r="G29" s="37">
        <v>11853.77</v>
      </c>
      <c r="H29" s="37">
        <v>0</v>
      </c>
      <c r="I29" s="36">
        <f t="shared" si="1"/>
        <v>154748.75999999998</v>
      </c>
    </row>
    <row r="30" spans="1:13" ht="12.75" customHeight="1" x14ac:dyDescent="0.3">
      <c r="B30" s="19" t="s">
        <v>9</v>
      </c>
      <c r="C30" s="24" t="s">
        <v>25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6">
        <f t="shared" si="1"/>
        <v>0</v>
      </c>
    </row>
    <row r="31" spans="1:13" ht="12.75" customHeight="1" x14ac:dyDescent="0.3">
      <c r="A31" s="19" t="s">
        <v>13</v>
      </c>
      <c r="B31" s="19" t="s">
        <v>9</v>
      </c>
      <c r="C31" s="24" t="s">
        <v>13</v>
      </c>
      <c r="D31" s="37">
        <v>-265457</v>
      </c>
      <c r="E31" s="37">
        <v>-756238.52</v>
      </c>
      <c r="F31" s="37">
        <v>-111590.9</v>
      </c>
      <c r="G31" s="37">
        <v>-93931.24</v>
      </c>
      <c r="H31" s="37">
        <v>0</v>
      </c>
      <c r="I31" s="36">
        <f t="shared" si="1"/>
        <v>-1227217.6599999999</v>
      </c>
    </row>
    <row r="32" spans="1:13" ht="12.75" customHeight="1" x14ac:dyDescent="0.3">
      <c r="A32" s="19" t="s">
        <v>14</v>
      </c>
      <c r="B32" s="19" t="s">
        <v>9</v>
      </c>
      <c r="C32" s="24" t="s">
        <v>31</v>
      </c>
      <c r="D32" s="37">
        <v>2701241.75</v>
      </c>
      <c r="E32" s="37">
        <v>-267819.31</v>
      </c>
      <c r="F32" s="37">
        <v>-256989.75</v>
      </c>
      <c r="G32" s="37">
        <v>0</v>
      </c>
      <c r="H32" s="37">
        <v>0</v>
      </c>
      <c r="I32" s="36">
        <f t="shared" si="1"/>
        <v>2176432.69</v>
      </c>
    </row>
    <row r="33" spans="1:12" ht="12.75" customHeight="1" x14ac:dyDescent="0.3">
      <c r="A33" s="19" t="s">
        <v>15</v>
      </c>
      <c r="B33" s="19" t="s">
        <v>9</v>
      </c>
      <c r="C33" s="24" t="s">
        <v>15</v>
      </c>
      <c r="D33" s="37">
        <v>-188891193.63999999</v>
      </c>
      <c r="E33" s="37">
        <v>-419391524.07999998</v>
      </c>
      <c r="F33" s="37">
        <v>-66026113.25</v>
      </c>
      <c r="G33" s="37">
        <v>-29938244.390000001</v>
      </c>
      <c r="H33" s="37">
        <v>0</v>
      </c>
      <c r="I33" s="36">
        <f t="shared" si="1"/>
        <v>-704247075.36000001</v>
      </c>
    </row>
    <row r="34" spans="1:12" ht="12.75" customHeight="1" x14ac:dyDescent="0.3">
      <c r="A34" s="19" t="s">
        <v>17</v>
      </c>
      <c r="B34" s="19" t="s">
        <v>9</v>
      </c>
      <c r="C34" s="24" t="s">
        <v>17</v>
      </c>
      <c r="D34" s="37">
        <v>-5071118.1900000004</v>
      </c>
      <c r="E34" s="37">
        <v>-4086859.82</v>
      </c>
      <c r="F34" s="37">
        <v>-4476741.3099999996</v>
      </c>
      <c r="G34" s="37">
        <v>-1446383.01</v>
      </c>
      <c r="H34" s="37">
        <v>0</v>
      </c>
      <c r="I34" s="36">
        <f t="shared" si="1"/>
        <v>-15081102.33</v>
      </c>
    </row>
    <row r="35" spans="1:12" ht="12.75" customHeight="1" x14ac:dyDescent="0.3">
      <c r="A35" s="19" t="s">
        <v>17</v>
      </c>
      <c r="B35" s="19" t="s">
        <v>9</v>
      </c>
      <c r="C35" s="24" t="s">
        <v>32</v>
      </c>
      <c r="D35" s="37">
        <v>-392397.05</v>
      </c>
      <c r="E35" s="37">
        <v>-133682.74</v>
      </c>
      <c r="F35" s="37">
        <v>-416360.72</v>
      </c>
      <c r="G35" s="37">
        <v>-9263.14</v>
      </c>
      <c r="H35" s="37">
        <v>0</v>
      </c>
      <c r="I35" s="36">
        <f t="shared" si="1"/>
        <v>-951703.65</v>
      </c>
    </row>
    <row r="36" spans="1:12" ht="12.75" customHeight="1" x14ac:dyDescent="0.3">
      <c r="A36" s="19" t="s">
        <v>16</v>
      </c>
      <c r="B36" s="19" t="s">
        <v>9</v>
      </c>
      <c r="C36" s="24" t="s">
        <v>33</v>
      </c>
      <c r="D36" s="37">
        <v>0</v>
      </c>
      <c r="E36" s="37">
        <v>-701000</v>
      </c>
      <c r="F36" s="37">
        <v>631000</v>
      </c>
      <c r="G36" s="37">
        <v>0</v>
      </c>
      <c r="H36" s="37">
        <v>0</v>
      </c>
      <c r="I36" s="36">
        <f t="shared" si="1"/>
        <v>-70000</v>
      </c>
    </row>
    <row r="37" spans="1:12" ht="12.75" customHeight="1" x14ac:dyDescent="0.3">
      <c r="A37" s="19" t="s">
        <v>18</v>
      </c>
      <c r="B37" s="19" t="s">
        <v>9</v>
      </c>
      <c r="C37" s="24" t="s">
        <v>18</v>
      </c>
      <c r="D37" s="37">
        <v>174.63</v>
      </c>
      <c r="E37" s="37">
        <v>497.5</v>
      </c>
      <c r="F37" s="37">
        <v>4947.6400000000003</v>
      </c>
      <c r="G37" s="37">
        <v>61.8</v>
      </c>
      <c r="H37" s="37">
        <v>0</v>
      </c>
      <c r="I37" s="36">
        <f t="shared" si="1"/>
        <v>5681.5700000000006</v>
      </c>
    </row>
    <row r="38" spans="1:12" ht="12.75" customHeight="1" x14ac:dyDescent="0.3">
      <c r="B38" s="19" t="s">
        <v>9</v>
      </c>
      <c r="C38" s="24" t="s">
        <v>34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6">
        <f t="shared" si="1"/>
        <v>0</v>
      </c>
    </row>
    <row r="39" spans="1:12" s="44" customFormat="1" ht="12.75" customHeight="1" thickBot="1" x14ac:dyDescent="0.35">
      <c r="B39" s="19" t="s">
        <v>9</v>
      </c>
      <c r="C39" s="45" t="s">
        <v>35</v>
      </c>
      <c r="D39" s="46">
        <f>SUM(D23:D38)</f>
        <v>3490803265.9516869</v>
      </c>
      <c r="E39" s="46">
        <f>SUM(E$23:E$38)</f>
        <v>1561004082.703223</v>
      </c>
      <c r="F39" s="46">
        <f>SUM(F23:F38)</f>
        <v>348318455.22088116</v>
      </c>
      <c r="G39" s="46">
        <f>SUM(G23:G38)</f>
        <v>1146598218.3342059</v>
      </c>
      <c r="H39" s="46">
        <f>SUM(H23:H38)</f>
        <v>0</v>
      </c>
      <c r="I39" s="46">
        <f>SUM(I23:I38)</f>
        <v>6546724022.2099962</v>
      </c>
      <c r="J39" s="20">
        <v>2324119735.6999917</v>
      </c>
      <c r="K39" s="20"/>
      <c r="L39" s="20"/>
    </row>
    <row r="40" spans="1:12" s="44" customFormat="1" ht="12.75" customHeight="1" thickTop="1" x14ac:dyDescent="0.3">
      <c r="B40" s="19" t="s">
        <v>9</v>
      </c>
      <c r="C40" s="45"/>
      <c r="D40" s="36"/>
      <c r="E40" s="36"/>
      <c r="F40" s="36"/>
      <c r="G40" s="36"/>
      <c r="H40" s="36"/>
      <c r="I40" s="36"/>
      <c r="J40" s="20"/>
      <c r="K40" s="20"/>
      <c r="L40" s="20"/>
    </row>
    <row r="41" spans="1:12" ht="12.75" customHeight="1" x14ac:dyDescent="0.3">
      <c r="B41" s="19" t="s">
        <v>9</v>
      </c>
      <c r="D41" s="38"/>
      <c r="E41" s="38"/>
      <c r="F41" s="38"/>
      <c r="G41" s="38"/>
      <c r="H41" s="38"/>
      <c r="I41" s="38"/>
    </row>
    <row r="42" spans="1:12" ht="12.75" customHeight="1" x14ac:dyDescent="0.3">
      <c r="B42" s="19" t="s">
        <v>9</v>
      </c>
      <c r="C42" s="39" t="s">
        <v>37</v>
      </c>
      <c r="D42" s="47"/>
      <c r="E42" s="47"/>
      <c r="F42" s="47"/>
      <c r="G42" s="47"/>
      <c r="H42" s="47"/>
      <c r="I42" s="47"/>
    </row>
    <row r="43" spans="1:12" ht="12.75" customHeight="1" x14ac:dyDescent="0.3">
      <c r="A43" s="19" t="s">
        <v>10</v>
      </c>
      <c r="B43" s="19" t="s">
        <v>9</v>
      </c>
      <c r="C43" s="24" t="s">
        <v>10</v>
      </c>
      <c r="D43" s="37">
        <v>140254445.13999999</v>
      </c>
      <c r="E43" s="37">
        <v>399580377.19999999</v>
      </c>
      <c r="F43" s="37">
        <v>58941869.670000002</v>
      </c>
      <c r="G43" s="37">
        <v>49669425.609999999</v>
      </c>
      <c r="H43" s="37">
        <v>0</v>
      </c>
      <c r="I43" s="36">
        <f t="shared" ref="I43:I54" si="2">SUM(D43:G43)</f>
        <v>648446117.61999989</v>
      </c>
    </row>
    <row r="44" spans="1:12" ht="12.75" customHeight="1" x14ac:dyDescent="0.3">
      <c r="A44" s="19" t="s">
        <v>11</v>
      </c>
      <c r="B44" s="19" t="s">
        <v>9</v>
      </c>
      <c r="C44" s="24" t="s">
        <v>30</v>
      </c>
      <c r="D44" s="37">
        <v>136218.41999999998</v>
      </c>
      <c r="E44" s="37">
        <v>799547.60000000009</v>
      </c>
      <c r="F44" s="37">
        <v>57245.700000000004</v>
      </c>
      <c r="G44" s="37">
        <v>48240.259999999995</v>
      </c>
      <c r="H44" s="37">
        <v>0</v>
      </c>
      <c r="I44" s="36">
        <f t="shared" si="2"/>
        <v>1041251.98</v>
      </c>
    </row>
    <row r="45" spans="1:12" ht="12.75" customHeight="1" x14ac:dyDescent="0.3">
      <c r="A45" s="19" t="s">
        <v>12</v>
      </c>
      <c r="B45" s="19" t="s">
        <v>9</v>
      </c>
      <c r="C45" s="24" t="s">
        <v>12</v>
      </c>
      <c r="D45" s="37">
        <v>30427.97</v>
      </c>
      <c r="E45" s="37">
        <v>86683.87</v>
      </c>
      <c r="F45" s="37">
        <v>12787.35</v>
      </c>
      <c r="G45" s="37">
        <v>10775.7</v>
      </c>
      <c r="H45" s="37">
        <v>0</v>
      </c>
      <c r="I45" s="36">
        <f t="shared" si="2"/>
        <v>140674.89000000001</v>
      </c>
    </row>
    <row r="46" spans="1:12" ht="12.75" customHeight="1" x14ac:dyDescent="0.3">
      <c r="B46" s="19" t="s">
        <v>9</v>
      </c>
      <c r="C46" s="24" t="s">
        <v>25</v>
      </c>
      <c r="D46" s="37">
        <v>0</v>
      </c>
      <c r="E46" s="37">
        <v>0</v>
      </c>
      <c r="F46" s="37">
        <v>0</v>
      </c>
      <c r="G46" s="37">
        <v>0</v>
      </c>
      <c r="H46" s="37">
        <v>0</v>
      </c>
      <c r="I46" s="36">
        <f t="shared" si="2"/>
        <v>0</v>
      </c>
    </row>
    <row r="47" spans="1:12" ht="12.75" customHeight="1" x14ac:dyDescent="0.3">
      <c r="A47" s="19" t="s">
        <v>13</v>
      </c>
      <c r="B47" s="19" t="s">
        <v>9</v>
      </c>
      <c r="C47" s="24" t="s">
        <v>13</v>
      </c>
      <c r="D47" s="37">
        <v>-3765762.95</v>
      </c>
      <c r="E47" s="37">
        <v>-10727971.119999999</v>
      </c>
      <c r="F47" s="37">
        <v>-1583024.32</v>
      </c>
      <c r="G47" s="37">
        <v>-1332505.02</v>
      </c>
      <c r="H47" s="37">
        <v>0</v>
      </c>
      <c r="I47" s="36">
        <f t="shared" si="2"/>
        <v>-17409263.41</v>
      </c>
    </row>
    <row r="48" spans="1:12" ht="12.75" customHeight="1" x14ac:dyDescent="0.3">
      <c r="A48" s="19" t="s">
        <v>14</v>
      </c>
      <c r="B48" s="19" t="s">
        <v>9</v>
      </c>
      <c r="C48" s="24" t="s">
        <v>31</v>
      </c>
      <c r="D48" s="37">
        <v>594051.13</v>
      </c>
      <c r="E48" s="37">
        <v>-282467.63</v>
      </c>
      <c r="F48" s="37">
        <v>-27849.98</v>
      </c>
      <c r="G48" s="37">
        <v>-525.36</v>
      </c>
      <c r="H48" s="37">
        <v>0</v>
      </c>
      <c r="I48" s="36">
        <f t="shared" si="2"/>
        <v>283208.16000000003</v>
      </c>
    </row>
    <row r="49" spans="1:12" ht="12.75" customHeight="1" x14ac:dyDescent="0.3">
      <c r="A49" s="19" t="s">
        <v>15</v>
      </c>
      <c r="B49" s="19" t="s">
        <v>9</v>
      </c>
      <c r="C49" s="24" t="s">
        <v>15</v>
      </c>
      <c r="D49" s="37">
        <v>-133637545.87</v>
      </c>
      <c r="E49" s="37">
        <v>-417714643.51999998</v>
      </c>
      <c r="F49" s="37">
        <v>-62463334</v>
      </c>
      <c r="G49" s="37">
        <v>-16352085.859999999</v>
      </c>
      <c r="H49" s="37">
        <v>0</v>
      </c>
      <c r="I49" s="36">
        <f t="shared" si="2"/>
        <v>-630167609.25</v>
      </c>
    </row>
    <row r="50" spans="1:12" ht="12.75" customHeight="1" x14ac:dyDescent="0.3">
      <c r="A50" s="19" t="s">
        <v>17</v>
      </c>
      <c r="B50" s="19" t="s">
        <v>9</v>
      </c>
      <c r="C50" s="24" t="s">
        <v>17</v>
      </c>
      <c r="D50" s="37">
        <v>-5376541.0099999998</v>
      </c>
      <c r="E50" s="37">
        <v>-4108488.38</v>
      </c>
      <c r="F50" s="37">
        <v>-3607397.51</v>
      </c>
      <c r="G50" s="37">
        <v>-1488730.69</v>
      </c>
      <c r="H50" s="37">
        <v>0</v>
      </c>
      <c r="I50" s="36">
        <f t="shared" si="2"/>
        <v>-14581157.59</v>
      </c>
    </row>
    <row r="51" spans="1:12" ht="12.75" customHeight="1" x14ac:dyDescent="0.3">
      <c r="A51" s="19" t="s">
        <v>17</v>
      </c>
      <c r="B51" s="19" t="s">
        <v>9</v>
      </c>
      <c r="C51" s="24" t="s">
        <v>32</v>
      </c>
      <c r="D51" s="37">
        <v>-363972.88</v>
      </c>
      <c r="E51" s="37">
        <v>-93546.28</v>
      </c>
      <c r="F51" s="37">
        <v>-415769.44</v>
      </c>
      <c r="G51" s="37">
        <v>-9046.7199999999993</v>
      </c>
      <c r="H51" s="37">
        <v>0</v>
      </c>
      <c r="I51" s="36">
        <f t="shared" si="2"/>
        <v>-882335.32000000007</v>
      </c>
    </row>
    <row r="52" spans="1:12" ht="12.75" customHeight="1" x14ac:dyDescent="0.3">
      <c r="A52" s="19" t="s">
        <v>16</v>
      </c>
      <c r="B52" s="19" t="s">
        <v>9</v>
      </c>
      <c r="C52" s="24" t="s">
        <v>33</v>
      </c>
      <c r="D52" s="37">
        <v>0</v>
      </c>
      <c r="E52" s="37">
        <v>-354000</v>
      </c>
      <c r="F52" s="37">
        <v>-1219000</v>
      </c>
      <c r="G52" s="37">
        <v>0</v>
      </c>
      <c r="H52" s="37">
        <v>0</v>
      </c>
      <c r="I52" s="36">
        <f t="shared" si="2"/>
        <v>-1573000</v>
      </c>
    </row>
    <row r="53" spans="1:12" ht="12.75" customHeight="1" x14ac:dyDescent="0.3">
      <c r="A53" s="19" t="s">
        <v>18</v>
      </c>
      <c r="B53" s="19" t="s">
        <v>9</v>
      </c>
      <c r="C53" s="24" t="s">
        <v>18</v>
      </c>
      <c r="D53" s="37">
        <v>166.42</v>
      </c>
      <c r="E53" s="37">
        <v>474.1</v>
      </c>
      <c r="F53" s="37">
        <v>3990.63</v>
      </c>
      <c r="G53" s="37">
        <v>58.88</v>
      </c>
      <c r="H53" s="37">
        <v>0</v>
      </c>
      <c r="I53" s="36">
        <f t="shared" si="2"/>
        <v>4690.03</v>
      </c>
    </row>
    <row r="54" spans="1:12" ht="12.75" customHeight="1" x14ac:dyDescent="0.3">
      <c r="B54" s="19" t="s">
        <v>9</v>
      </c>
      <c r="C54" s="24" t="s">
        <v>34</v>
      </c>
      <c r="D54" s="37">
        <v>0</v>
      </c>
      <c r="E54" s="37">
        <v>0</v>
      </c>
      <c r="F54" s="37">
        <v>0</v>
      </c>
      <c r="G54" s="37">
        <v>0</v>
      </c>
      <c r="H54" s="37">
        <v>0</v>
      </c>
      <c r="I54" s="36">
        <f t="shared" si="2"/>
        <v>0</v>
      </c>
    </row>
    <row r="55" spans="1:12" s="44" customFormat="1" ht="12.75" customHeight="1" thickBot="1" x14ac:dyDescent="0.35">
      <c r="B55" s="19" t="s">
        <v>9</v>
      </c>
      <c r="C55" s="45" t="s">
        <v>35</v>
      </c>
      <c r="D55" s="46">
        <f t="shared" ref="D55:I55" si="3">SUM(D43:D54,D39)</f>
        <v>3488674752.3216867</v>
      </c>
      <c r="E55" s="46">
        <f t="shared" si="3"/>
        <v>1528190048.5432231</v>
      </c>
      <c r="F55" s="46">
        <f t="shared" si="3"/>
        <v>338017973.32088119</v>
      </c>
      <c r="G55" s="46">
        <f t="shared" si="3"/>
        <v>1177143825.1342058</v>
      </c>
      <c r="H55" s="46">
        <f t="shared" si="3"/>
        <v>0</v>
      </c>
      <c r="I55" s="46">
        <f t="shared" si="3"/>
        <v>6532026599.3199959</v>
      </c>
      <c r="J55" s="20">
        <v>2325602381.6299949</v>
      </c>
      <c r="K55" s="20"/>
      <c r="L55" s="20"/>
    </row>
    <row r="56" spans="1:12" s="44" customFormat="1" ht="12.75" customHeight="1" thickTop="1" x14ac:dyDescent="0.3">
      <c r="B56" s="19" t="s">
        <v>9</v>
      </c>
      <c r="C56" s="45"/>
      <c r="D56" s="48"/>
      <c r="E56" s="48"/>
      <c r="F56" s="48"/>
      <c r="G56" s="48"/>
      <c r="H56" s="48"/>
      <c r="I56" s="48"/>
      <c r="J56" s="20"/>
      <c r="K56" s="20"/>
      <c r="L56" s="20"/>
    </row>
    <row r="57" spans="1:12" ht="12.75" customHeight="1" x14ac:dyDescent="0.3">
      <c r="B57" s="19" t="s">
        <v>9</v>
      </c>
      <c r="D57" s="38"/>
      <c r="E57" s="38"/>
      <c r="F57" s="38"/>
      <c r="G57" s="38"/>
      <c r="H57" s="38"/>
      <c r="I57" s="38"/>
    </row>
    <row r="58" spans="1:12" ht="12.75" customHeight="1" x14ac:dyDescent="0.3">
      <c r="B58" s="19" t="s">
        <v>20</v>
      </c>
      <c r="C58" s="39" t="s">
        <v>38</v>
      </c>
      <c r="D58" s="47"/>
      <c r="E58" s="47"/>
      <c r="F58" s="47"/>
      <c r="G58" s="47"/>
      <c r="H58" s="47"/>
      <c r="I58" s="47"/>
    </row>
    <row r="59" spans="1:12" s="51" customFormat="1" ht="12.75" customHeight="1" x14ac:dyDescent="0.3">
      <c r="A59" s="19" t="s">
        <v>10</v>
      </c>
      <c r="B59" s="19" t="s">
        <v>20</v>
      </c>
      <c r="C59" s="24" t="s">
        <v>10</v>
      </c>
      <c r="D59" s="37">
        <v>140868113.12</v>
      </c>
      <c r="E59" s="37">
        <v>407586649.63999999</v>
      </c>
      <c r="F59" s="37">
        <v>59572.68</v>
      </c>
      <c r="G59" s="37">
        <v>49707366.710000001</v>
      </c>
      <c r="H59" s="37">
        <v>0</v>
      </c>
      <c r="I59" s="36">
        <f t="shared" ref="I59:I70" si="4">SUM(D59:G59)</f>
        <v>598221702.14999998</v>
      </c>
      <c r="J59" s="49"/>
      <c r="K59" s="50"/>
      <c r="L59" s="50"/>
    </row>
    <row r="60" spans="1:12" ht="12.75" customHeight="1" x14ac:dyDescent="0.3">
      <c r="A60" s="19" t="s">
        <v>11</v>
      </c>
      <c r="B60" s="19" t="s">
        <v>20</v>
      </c>
      <c r="C60" s="24" t="s">
        <v>30</v>
      </c>
      <c r="D60" s="37">
        <v>190215.78</v>
      </c>
      <c r="E60" s="37">
        <v>955698.59000000008</v>
      </c>
      <c r="F60" s="37">
        <v>-28841.379999999997</v>
      </c>
      <c r="G60" s="37">
        <v>67126.37</v>
      </c>
      <c r="H60" s="37">
        <v>0</v>
      </c>
      <c r="I60" s="36">
        <f t="shared" si="4"/>
        <v>1184199.3600000003</v>
      </c>
    </row>
    <row r="61" spans="1:12" ht="12.75" customHeight="1" x14ac:dyDescent="0.3">
      <c r="A61" s="19" t="s">
        <v>12</v>
      </c>
      <c r="B61" s="19" t="s">
        <v>20</v>
      </c>
      <c r="C61" s="24" t="s">
        <v>12</v>
      </c>
      <c r="D61" s="37">
        <v>30388.78</v>
      </c>
      <c r="E61" s="37">
        <v>87964.81</v>
      </c>
      <c r="F61" s="37">
        <v>12.91</v>
      </c>
      <c r="G61" s="37">
        <v>10727.73</v>
      </c>
      <c r="H61" s="37">
        <v>0</v>
      </c>
      <c r="I61" s="36">
        <f t="shared" si="4"/>
        <v>129094.23</v>
      </c>
    </row>
    <row r="62" spans="1:12" ht="12.75" customHeight="1" x14ac:dyDescent="0.3">
      <c r="B62" s="19" t="s">
        <v>20</v>
      </c>
      <c r="C62" s="24" t="s">
        <v>25</v>
      </c>
      <c r="D62" s="37">
        <v>0</v>
      </c>
      <c r="E62" s="37">
        <v>0</v>
      </c>
      <c r="F62" s="37">
        <v>0</v>
      </c>
      <c r="G62" s="37">
        <v>0</v>
      </c>
      <c r="H62" s="37">
        <v>0</v>
      </c>
      <c r="I62" s="36">
        <f t="shared" si="4"/>
        <v>0</v>
      </c>
    </row>
    <row r="63" spans="1:12" ht="12.75" customHeight="1" x14ac:dyDescent="0.3">
      <c r="A63" s="19" t="s">
        <v>13</v>
      </c>
      <c r="B63" s="19" t="s">
        <v>20</v>
      </c>
      <c r="C63" s="24" t="s">
        <v>13</v>
      </c>
      <c r="D63" s="37">
        <v>3604719.92</v>
      </c>
      <c r="E63" s="37">
        <v>10434531.01</v>
      </c>
      <c r="F63" s="37">
        <v>0</v>
      </c>
      <c r="G63" s="37">
        <v>1273917.82</v>
      </c>
      <c r="H63" s="37">
        <v>0</v>
      </c>
      <c r="I63" s="36">
        <f t="shared" si="4"/>
        <v>15313168.75</v>
      </c>
    </row>
    <row r="64" spans="1:12" ht="12.75" customHeight="1" x14ac:dyDescent="0.3">
      <c r="A64" s="19" t="s">
        <v>14</v>
      </c>
      <c r="B64" s="19" t="s">
        <v>20</v>
      </c>
      <c r="C64" s="24" t="s">
        <v>31</v>
      </c>
      <c r="D64" s="37">
        <v>3868058.26</v>
      </c>
      <c r="E64" s="37">
        <v>272598.59999999998</v>
      </c>
      <c r="F64" s="37">
        <v>-10522.5</v>
      </c>
      <c r="G64" s="37">
        <v>0</v>
      </c>
      <c r="H64" s="37">
        <v>0</v>
      </c>
      <c r="I64" s="36">
        <f t="shared" si="4"/>
        <v>4130134.36</v>
      </c>
    </row>
    <row r="65" spans="1:10" ht="12.75" customHeight="1" x14ac:dyDescent="0.3">
      <c r="A65" s="19" t="s">
        <v>15</v>
      </c>
      <c r="B65" s="19" t="s">
        <v>20</v>
      </c>
      <c r="C65" s="24" t="s">
        <v>15</v>
      </c>
      <c r="D65" s="37">
        <v>-167540284.71000001</v>
      </c>
      <c r="E65" s="37">
        <v>-418083448.25000006</v>
      </c>
      <c r="F65" s="37">
        <v>-52394487.519999996</v>
      </c>
      <c r="G65" s="37">
        <v>-1474564.9900000002</v>
      </c>
      <c r="H65" s="37">
        <v>0</v>
      </c>
      <c r="I65" s="36">
        <f t="shared" si="4"/>
        <v>-639492785.47000003</v>
      </c>
    </row>
    <row r="66" spans="1:10" ht="12.75" customHeight="1" x14ac:dyDescent="0.3">
      <c r="A66" s="19" t="s">
        <v>17</v>
      </c>
      <c r="B66" s="19" t="s">
        <v>20</v>
      </c>
      <c r="C66" s="24" t="s">
        <v>17</v>
      </c>
      <c r="D66" s="37">
        <v>-4476829.9800000004</v>
      </c>
      <c r="E66" s="37">
        <v>-4115636.35</v>
      </c>
      <c r="F66" s="37">
        <v>-4947403.79</v>
      </c>
      <c r="G66" s="37">
        <v>-1482441.69</v>
      </c>
      <c r="H66" s="37">
        <v>0</v>
      </c>
      <c r="I66" s="36">
        <f t="shared" si="4"/>
        <v>-15022311.810000001</v>
      </c>
    </row>
    <row r="67" spans="1:10" ht="12.75" customHeight="1" x14ac:dyDescent="0.3">
      <c r="A67" s="19" t="s">
        <v>17</v>
      </c>
      <c r="B67" s="19" t="s">
        <v>20</v>
      </c>
      <c r="C67" s="24" t="s">
        <v>32</v>
      </c>
      <c r="D67" s="37">
        <v>-360946.09</v>
      </c>
      <c r="E67" s="37">
        <v>-98232.36</v>
      </c>
      <c r="F67" s="37">
        <v>-414866</v>
      </c>
      <c r="G67" s="37">
        <v>-8717.91</v>
      </c>
      <c r="H67" s="37">
        <v>0</v>
      </c>
      <c r="I67" s="36">
        <f t="shared" si="4"/>
        <v>-882762.36</v>
      </c>
    </row>
    <row r="68" spans="1:10" ht="12.75" customHeight="1" x14ac:dyDescent="0.3">
      <c r="A68" s="19" t="s">
        <v>16</v>
      </c>
      <c r="B68" s="19" t="s">
        <v>20</v>
      </c>
      <c r="C68" s="24" t="s">
        <v>33</v>
      </c>
      <c r="D68" s="37">
        <v>0</v>
      </c>
      <c r="E68" s="37">
        <v>512000</v>
      </c>
      <c r="F68" s="37">
        <v>-13000</v>
      </c>
      <c r="G68" s="37">
        <v>0</v>
      </c>
      <c r="H68" s="37">
        <v>0</v>
      </c>
      <c r="I68" s="36">
        <f t="shared" si="4"/>
        <v>499000</v>
      </c>
    </row>
    <row r="69" spans="1:10" ht="12.75" customHeight="1" x14ac:dyDescent="0.3">
      <c r="A69" s="19" t="s">
        <v>18</v>
      </c>
      <c r="B69" s="19" t="s">
        <v>20</v>
      </c>
      <c r="C69" s="24" t="s">
        <v>18</v>
      </c>
      <c r="D69" s="37">
        <v>334.95</v>
      </c>
      <c r="E69" s="37">
        <v>969.58</v>
      </c>
      <c r="F69" s="37">
        <v>2956.59</v>
      </c>
      <c r="G69" s="37">
        <v>118.37</v>
      </c>
      <c r="H69" s="37">
        <v>0</v>
      </c>
      <c r="I69" s="36">
        <f t="shared" si="4"/>
        <v>4379.49</v>
      </c>
    </row>
    <row r="70" spans="1:10" ht="12.75" customHeight="1" x14ac:dyDescent="0.3">
      <c r="B70" s="19" t="s">
        <v>20</v>
      </c>
      <c r="C70" s="24" t="s">
        <v>34</v>
      </c>
      <c r="D70" s="37">
        <v>0</v>
      </c>
      <c r="E70" s="37">
        <v>0</v>
      </c>
      <c r="F70" s="37">
        <v>0</v>
      </c>
      <c r="G70" s="37">
        <v>0</v>
      </c>
      <c r="H70" s="37">
        <v>0</v>
      </c>
      <c r="I70" s="36">
        <f t="shared" si="4"/>
        <v>0</v>
      </c>
    </row>
    <row r="71" spans="1:10" ht="12.75" customHeight="1" thickBot="1" x14ac:dyDescent="0.35">
      <c r="A71" s="44"/>
      <c r="B71" s="19" t="s">
        <v>20</v>
      </c>
      <c r="C71" s="45" t="s">
        <v>35</v>
      </c>
      <c r="D71" s="46">
        <f>SUM(D59:D70)+D55</f>
        <v>3464858522.351687</v>
      </c>
      <c r="E71" s="46">
        <f>SUM(E59:E70)+E55</f>
        <v>1525743143.8132231</v>
      </c>
      <c r="F71" s="46">
        <f>SUM(F59:F70)+F55</f>
        <v>280271394.3108812</v>
      </c>
      <c r="G71" s="46">
        <f>SUM(G59:G70)+G55</f>
        <v>1225237357.5442059</v>
      </c>
      <c r="H71" s="46">
        <f>SUM(H59:H70)+H55</f>
        <v>0</v>
      </c>
      <c r="I71" s="46">
        <f t="shared" ref="I71" si="5">SUM(D71:G71)</f>
        <v>6496110418.0199976</v>
      </c>
      <c r="J71" s="20" t="e">
        <v>#REF!</v>
      </c>
    </row>
    <row r="72" spans="1:10" ht="12.75" customHeight="1" thickTop="1" x14ac:dyDescent="0.3">
      <c r="A72" s="44"/>
      <c r="B72" s="19" t="s">
        <v>20</v>
      </c>
      <c r="D72" s="38"/>
      <c r="E72" s="38"/>
      <c r="F72" s="38"/>
      <c r="G72" s="38"/>
      <c r="H72" s="38"/>
      <c r="I72" s="38"/>
    </row>
    <row r="73" spans="1:10" ht="12.75" customHeight="1" x14ac:dyDescent="0.3">
      <c r="B73" s="19" t="s">
        <v>20</v>
      </c>
      <c r="D73" s="38"/>
      <c r="E73" s="38"/>
      <c r="F73" s="38"/>
      <c r="G73" s="38"/>
      <c r="H73" s="38"/>
      <c r="I73" s="38"/>
    </row>
    <row r="74" spans="1:10" ht="12.75" customHeight="1" x14ac:dyDescent="0.3">
      <c r="B74" s="19" t="s">
        <v>20</v>
      </c>
      <c r="C74" s="39" t="s">
        <v>39</v>
      </c>
      <c r="D74" s="47"/>
      <c r="E74" s="47"/>
      <c r="F74" s="47"/>
      <c r="G74" s="47"/>
      <c r="H74" s="47"/>
      <c r="I74" s="47"/>
    </row>
    <row r="75" spans="1:10" ht="12.75" customHeight="1" x14ac:dyDescent="0.3">
      <c r="A75" s="19" t="s">
        <v>10</v>
      </c>
      <c r="B75" s="19" t="s">
        <v>20</v>
      </c>
      <c r="C75" s="24" t="s">
        <v>10</v>
      </c>
      <c r="D75" s="37">
        <v>131313244.56</v>
      </c>
      <c r="E75" s="37">
        <v>380282433.26999998</v>
      </c>
      <c r="F75" s="37">
        <v>55816.62</v>
      </c>
      <c r="G75" s="37">
        <v>46377260.829999998</v>
      </c>
      <c r="H75" s="37">
        <v>0</v>
      </c>
      <c r="I75" s="36">
        <f t="shared" ref="I75:I86" si="6">SUM(D75:G75)</f>
        <v>558028755.27999997</v>
      </c>
    </row>
    <row r="76" spans="1:10" ht="12.75" customHeight="1" x14ac:dyDescent="0.3">
      <c r="A76" s="19" t="s">
        <v>11</v>
      </c>
      <c r="B76" s="19" t="s">
        <v>20</v>
      </c>
      <c r="C76" s="24" t="s">
        <v>30</v>
      </c>
      <c r="D76" s="37">
        <v>138294.33000000002</v>
      </c>
      <c r="E76" s="37">
        <v>812044.11</v>
      </c>
      <c r="F76" s="37">
        <v>63.34</v>
      </c>
      <c r="G76" s="37">
        <v>48815.960000000006</v>
      </c>
      <c r="H76" s="37">
        <v>0</v>
      </c>
      <c r="I76" s="36">
        <f t="shared" si="6"/>
        <v>999217.73999999987</v>
      </c>
    </row>
    <row r="77" spans="1:10" ht="12.75" customHeight="1" x14ac:dyDescent="0.3">
      <c r="A77" s="19" t="s">
        <v>12</v>
      </c>
      <c r="B77" s="19" t="s">
        <v>20</v>
      </c>
      <c r="C77" s="24" t="s">
        <v>12</v>
      </c>
      <c r="D77" s="37">
        <v>25655.3</v>
      </c>
      <c r="E77" s="37">
        <v>74263.039999999994</v>
      </c>
      <c r="F77" s="37">
        <v>10.89</v>
      </c>
      <c r="G77" s="37">
        <v>9056.73</v>
      </c>
      <c r="H77" s="37">
        <v>0</v>
      </c>
      <c r="I77" s="36">
        <f t="shared" si="6"/>
        <v>108985.95999999999</v>
      </c>
    </row>
    <row r="78" spans="1:10" x14ac:dyDescent="0.3">
      <c r="B78" s="19" t="s">
        <v>20</v>
      </c>
      <c r="C78" s="24" t="s">
        <v>25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36">
        <f t="shared" si="6"/>
        <v>0</v>
      </c>
    </row>
    <row r="79" spans="1:10" x14ac:dyDescent="0.3">
      <c r="A79" s="19" t="s">
        <v>13</v>
      </c>
      <c r="B79" s="19" t="s">
        <v>20</v>
      </c>
      <c r="C79" s="24" t="s">
        <v>13</v>
      </c>
      <c r="D79" s="37">
        <v>-530701</v>
      </c>
      <c r="E79" s="37">
        <v>-1536212.56</v>
      </c>
      <c r="F79" s="37">
        <v>0</v>
      </c>
      <c r="G79" s="37">
        <v>-187551.17</v>
      </c>
      <c r="H79" s="37">
        <v>0</v>
      </c>
      <c r="I79" s="36">
        <f t="shared" si="6"/>
        <v>-2254464.73</v>
      </c>
    </row>
    <row r="80" spans="1:10" x14ac:dyDescent="0.3">
      <c r="A80" s="19" t="s">
        <v>14</v>
      </c>
      <c r="B80" s="19" t="s">
        <v>20</v>
      </c>
      <c r="C80" s="24" t="s">
        <v>31</v>
      </c>
      <c r="D80" s="37">
        <v>1221929.1599999999</v>
      </c>
      <c r="E80" s="37">
        <v>-290210.12</v>
      </c>
      <c r="F80" s="37">
        <v>-35292</v>
      </c>
      <c r="G80" s="37">
        <v>-10817.2</v>
      </c>
      <c r="H80" s="37">
        <v>0</v>
      </c>
      <c r="I80" s="36">
        <f t="shared" si="6"/>
        <v>885609.84</v>
      </c>
    </row>
    <row r="81" spans="1:11" x14ac:dyDescent="0.3">
      <c r="A81" s="19" t="s">
        <v>15</v>
      </c>
      <c r="B81" s="19" t="s">
        <v>20</v>
      </c>
      <c r="C81" s="24" t="s">
        <v>15</v>
      </c>
      <c r="D81" s="37">
        <v>-186003675.90000001</v>
      </c>
      <c r="E81" s="37">
        <v>-418380379.21000004</v>
      </c>
      <c r="F81" s="37">
        <v>-67243282.5</v>
      </c>
      <c r="G81" s="37">
        <v>-15143778.09</v>
      </c>
      <c r="H81" s="37">
        <v>0</v>
      </c>
      <c r="I81" s="36">
        <f t="shared" si="6"/>
        <v>-686771115.70000005</v>
      </c>
    </row>
    <row r="82" spans="1:11" x14ac:dyDescent="0.3">
      <c r="A82" s="19" t="s">
        <v>17</v>
      </c>
      <c r="B82" s="19" t="s">
        <v>20</v>
      </c>
      <c r="C82" s="24" t="s">
        <v>17</v>
      </c>
      <c r="D82" s="37">
        <v>-3845942.56</v>
      </c>
      <c r="E82" s="37">
        <v>-3797808.96</v>
      </c>
      <c r="F82" s="37">
        <v>-4109804.39</v>
      </c>
      <c r="G82" s="37">
        <v>-1327128.06</v>
      </c>
      <c r="H82" s="37">
        <v>0</v>
      </c>
      <c r="I82" s="36">
        <f t="shared" si="6"/>
        <v>-13080683.970000001</v>
      </c>
    </row>
    <row r="83" spans="1:11" x14ac:dyDescent="0.3">
      <c r="A83" s="19" t="s">
        <v>17</v>
      </c>
      <c r="B83" s="19" t="s">
        <v>20</v>
      </c>
      <c r="C83" s="24" t="s">
        <v>32</v>
      </c>
      <c r="D83" s="37">
        <v>-286859.03999999998</v>
      </c>
      <c r="E83" s="37">
        <v>-99017.55</v>
      </c>
      <c r="F83" s="37">
        <v>-415496.59</v>
      </c>
      <c r="G83" s="37">
        <v>-8946.85</v>
      </c>
      <c r="H83" s="37">
        <v>0</v>
      </c>
      <c r="I83" s="36">
        <f t="shared" si="6"/>
        <v>-810320.02999999991</v>
      </c>
    </row>
    <row r="84" spans="1:11" x14ac:dyDescent="0.3">
      <c r="A84" s="19" t="s">
        <v>16</v>
      </c>
      <c r="B84" s="19" t="s">
        <v>20</v>
      </c>
      <c r="C84" s="24" t="s">
        <v>33</v>
      </c>
      <c r="D84" s="37">
        <v>0</v>
      </c>
      <c r="E84" s="37">
        <v>-178000</v>
      </c>
      <c r="F84" s="37">
        <v>-3537000</v>
      </c>
      <c r="G84" s="37">
        <v>0</v>
      </c>
      <c r="H84" s="37">
        <v>0</v>
      </c>
      <c r="I84" s="36">
        <f t="shared" si="6"/>
        <v>-3715000</v>
      </c>
    </row>
    <row r="85" spans="1:11" x14ac:dyDescent="0.3">
      <c r="A85" s="19" t="s">
        <v>18</v>
      </c>
      <c r="B85" s="19" t="s">
        <v>20</v>
      </c>
      <c r="C85" s="24" t="s">
        <v>18</v>
      </c>
      <c r="D85" s="37">
        <v>153.62</v>
      </c>
      <c r="E85" s="37">
        <v>444.68</v>
      </c>
      <c r="F85" s="37">
        <v>1981.86</v>
      </c>
      <c r="G85" s="37">
        <v>54.29</v>
      </c>
      <c r="H85" s="37">
        <v>0</v>
      </c>
      <c r="I85" s="36">
        <f t="shared" si="6"/>
        <v>2634.45</v>
      </c>
    </row>
    <row r="86" spans="1:11" x14ac:dyDescent="0.3">
      <c r="B86" s="19" t="s">
        <v>20</v>
      </c>
      <c r="C86" s="24" t="s">
        <v>34</v>
      </c>
      <c r="D86" s="37">
        <v>0</v>
      </c>
      <c r="E86" s="37">
        <v>0</v>
      </c>
      <c r="F86" s="37">
        <v>0</v>
      </c>
      <c r="G86" s="37">
        <v>0</v>
      </c>
      <c r="H86" s="37">
        <v>0</v>
      </c>
      <c r="I86" s="36">
        <f t="shared" si="6"/>
        <v>0</v>
      </c>
    </row>
    <row r="87" spans="1:11" ht="13.5" thickBot="1" x14ac:dyDescent="0.35">
      <c r="A87" s="44"/>
      <c r="B87" s="19" t="s">
        <v>20</v>
      </c>
      <c r="C87" s="45" t="s">
        <v>35</v>
      </c>
      <c r="D87" s="46">
        <f>SUM(D75:D86,D71)</f>
        <v>3406890620.8216867</v>
      </c>
      <c r="E87" s="46">
        <f>SUM(E75:E86,E71)</f>
        <v>1482630700.5132232</v>
      </c>
      <c r="F87" s="46">
        <f>SUM(F75:F86,F71)</f>
        <v>204988391.54088119</v>
      </c>
      <c r="G87" s="46">
        <f>SUM(G75:G86,G71)</f>
        <v>1254994323.984206</v>
      </c>
      <c r="H87" s="46">
        <f>SUM(H75:H86,H71)</f>
        <v>0</v>
      </c>
      <c r="I87" s="46">
        <f>SUM(I71:I86)</f>
        <v>6349504036.8599977</v>
      </c>
      <c r="J87" s="20">
        <v>2302763292.3099966</v>
      </c>
    </row>
    <row r="88" spans="1:11" ht="13.5" thickTop="1" x14ac:dyDescent="0.3">
      <c r="A88" s="44"/>
      <c r="B88" s="19" t="s">
        <v>20</v>
      </c>
      <c r="D88" s="38"/>
      <c r="E88" s="38"/>
      <c r="F88" s="38"/>
      <c r="G88" s="38"/>
      <c r="H88" s="38"/>
      <c r="I88" s="38"/>
    </row>
    <row r="89" spans="1:11" x14ac:dyDescent="0.3">
      <c r="B89" s="19" t="s">
        <v>20</v>
      </c>
      <c r="D89" s="38"/>
      <c r="E89" s="38"/>
      <c r="F89" s="38"/>
      <c r="G89" s="38"/>
      <c r="H89" s="38"/>
      <c r="I89" s="38"/>
    </row>
    <row r="90" spans="1:11" x14ac:dyDescent="0.3">
      <c r="B90" s="19" t="s">
        <v>20</v>
      </c>
      <c r="C90" s="39" t="s">
        <v>40</v>
      </c>
      <c r="D90" s="47"/>
      <c r="E90" s="47"/>
      <c r="F90" s="47"/>
      <c r="G90" s="47"/>
      <c r="H90" s="47"/>
      <c r="I90" s="47"/>
    </row>
    <row r="91" spans="1:11" x14ac:dyDescent="0.3">
      <c r="A91" s="19" t="s">
        <v>10</v>
      </c>
      <c r="B91" s="19" t="s">
        <v>20</v>
      </c>
      <c r="C91" s="24" t="s">
        <v>10</v>
      </c>
      <c r="D91" s="37">
        <v>141845733.00999999</v>
      </c>
      <c r="E91" s="37">
        <v>410593399.35000002</v>
      </c>
      <c r="F91" s="37">
        <v>60081.05</v>
      </c>
      <c r="G91" s="37">
        <v>50073993.939999998</v>
      </c>
      <c r="H91" s="37">
        <v>0</v>
      </c>
      <c r="I91" s="36">
        <f t="shared" ref="I91:I102" si="7">SUM(D91:G91)</f>
        <v>602573207.3499999</v>
      </c>
      <c r="K91" s="52"/>
    </row>
    <row r="92" spans="1:11" x14ac:dyDescent="0.3">
      <c r="A92" s="19" t="s">
        <v>11</v>
      </c>
      <c r="B92" s="19" t="s">
        <v>20</v>
      </c>
      <c r="C92" s="24" t="s">
        <v>30</v>
      </c>
      <c r="D92" s="37">
        <v>154015.26</v>
      </c>
      <c r="E92" s="37">
        <v>844551.89</v>
      </c>
      <c r="F92" s="37">
        <v>62.989999999999995</v>
      </c>
      <c r="G92" s="37">
        <v>54372.020000000004</v>
      </c>
      <c r="H92" s="37">
        <v>0</v>
      </c>
      <c r="I92" s="36">
        <f t="shared" si="7"/>
        <v>1053002.1599999999</v>
      </c>
      <c r="K92" s="52"/>
    </row>
    <row r="93" spans="1:11" x14ac:dyDescent="0.3">
      <c r="A93" s="19" t="s">
        <v>12</v>
      </c>
      <c r="B93" s="19" t="s">
        <v>20</v>
      </c>
      <c r="C93" s="24" t="s">
        <v>12</v>
      </c>
      <c r="D93" s="37">
        <v>-2063.39</v>
      </c>
      <c r="E93" s="37">
        <v>-5972.79</v>
      </c>
      <c r="F93" s="37">
        <v>-0.88</v>
      </c>
      <c r="G93" s="37">
        <v>-728.41</v>
      </c>
      <c r="H93" s="37">
        <v>0</v>
      </c>
      <c r="I93" s="36">
        <f t="shared" si="7"/>
        <v>-8765.4700000000012</v>
      </c>
      <c r="K93" s="52"/>
    </row>
    <row r="94" spans="1:11" x14ac:dyDescent="0.3">
      <c r="B94" s="19" t="s">
        <v>20</v>
      </c>
      <c r="C94" s="24" t="s">
        <v>25</v>
      </c>
      <c r="D94" s="37">
        <v>0</v>
      </c>
      <c r="E94" s="37">
        <v>0</v>
      </c>
      <c r="F94" s="37">
        <v>0</v>
      </c>
      <c r="G94" s="37">
        <v>0</v>
      </c>
      <c r="H94" s="37">
        <v>0</v>
      </c>
      <c r="I94" s="36">
        <f t="shared" si="7"/>
        <v>0</v>
      </c>
      <c r="K94" s="52"/>
    </row>
    <row r="95" spans="1:11" x14ac:dyDescent="0.3">
      <c r="A95" s="19" t="s">
        <v>13</v>
      </c>
      <c r="B95" s="19" t="s">
        <v>20</v>
      </c>
      <c r="C95" s="24" t="s">
        <v>13</v>
      </c>
      <c r="D95" s="37">
        <v>322542.71000000002</v>
      </c>
      <c r="E95" s="37">
        <v>933659.75</v>
      </c>
      <c r="F95" s="37">
        <v>0</v>
      </c>
      <c r="G95" s="37">
        <v>113987.47</v>
      </c>
      <c r="H95" s="37">
        <v>0</v>
      </c>
      <c r="I95" s="36">
        <f t="shared" si="7"/>
        <v>1370189.93</v>
      </c>
      <c r="K95" s="52"/>
    </row>
    <row r="96" spans="1:11" x14ac:dyDescent="0.3">
      <c r="A96" s="19" t="s">
        <v>14</v>
      </c>
      <c r="B96" s="19" t="s">
        <v>20</v>
      </c>
      <c r="C96" s="24" t="s">
        <v>31</v>
      </c>
      <c r="D96" s="37">
        <v>1038885.98</v>
      </c>
      <c r="E96" s="37">
        <v>-263067.34999999998</v>
      </c>
      <c r="F96" s="37">
        <v>14943.6</v>
      </c>
      <c r="G96" s="37">
        <v>-3256213.33</v>
      </c>
      <c r="H96" s="37">
        <v>0</v>
      </c>
      <c r="I96" s="36">
        <f t="shared" si="7"/>
        <v>-2465451.1</v>
      </c>
      <c r="K96" s="52"/>
    </row>
    <row r="97" spans="1:11" x14ac:dyDescent="0.3">
      <c r="A97" s="19" t="s">
        <v>15</v>
      </c>
      <c r="B97" s="19" t="s">
        <v>20</v>
      </c>
      <c r="C97" s="24" t="s">
        <v>15</v>
      </c>
      <c r="D97" s="37">
        <v>-154288752.22999999</v>
      </c>
      <c r="E97" s="37">
        <v>-421934648.96000004</v>
      </c>
      <c r="F97" s="37">
        <v>-71491862.5</v>
      </c>
      <c r="G97" s="37">
        <v>-28773381.039999999</v>
      </c>
      <c r="H97" s="37">
        <v>0</v>
      </c>
      <c r="I97" s="36">
        <f t="shared" si="7"/>
        <v>-676488644.73000002</v>
      </c>
      <c r="K97" s="52"/>
    </row>
    <row r="98" spans="1:11" x14ac:dyDescent="0.3">
      <c r="A98" s="19" t="s">
        <v>17</v>
      </c>
      <c r="B98" s="19" t="s">
        <v>20</v>
      </c>
      <c r="C98" s="24" t="s">
        <v>17</v>
      </c>
      <c r="D98" s="37">
        <v>-7513914.8899999997</v>
      </c>
      <c r="E98" s="37">
        <v>-4643437.8</v>
      </c>
      <c r="F98" s="37">
        <v>-4473680.91</v>
      </c>
      <c r="G98" s="37">
        <v>-1907766.71</v>
      </c>
      <c r="H98" s="37">
        <v>0</v>
      </c>
      <c r="I98" s="36">
        <f t="shared" si="7"/>
        <v>-18538800.309999999</v>
      </c>
      <c r="K98" s="52"/>
    </row>
    <row r="99" spans="1:11" x14ac:dyDescent="0.3">
      <c r="A99" s="19" t="s">
        <v>17</v>
      </c>
      <c r="B99" s="19" t="s">
        <v>20</v>
      </c>
      <c r="C99" s="24" t="s">
        <v>32</v>
      </c>
      <c r="D99" s="37">
        <v>-216726.96</v>
      </c>
      <c r="E99" s="37">
        <v>-99403.31</v>
      </c>
      <c r="F99" s="37">
        <v>-415496.59</v>
      </c>
      <c r="G99" s="37">
        <v>-8946.85</v>
      </c>
      <c r="H99" s="37">
        <v>0</v>
      </c>
      <c r="I99" s="36">
        <f t="shared" si="7"/>
        <v>-740573.71000000008</v>
      </c>
      <c r="K99" s="52"/>
    </row>
    <row r="100" spans="1:11" x14ac:dyDescent="0.3">
      <c r="A100" s="19" t="s">
        <v>16</v>
      </c>
      <c r="B100" s="19" t="s">
        <v>20</v>
      </c>
      <c r="C100" s="24" t="s">
        <v>33</v>
      </c>
      <c r="D100" s="37">
        <v>0</v>
      </c>
      <c r="E100" s="37">
        <v>6266000</v>
      </c>
      <c r="F100" s="37">
        <v>-2323000</v>
      </c>
      <c r="G100" s="37">
        <v>0</v>
      </c>
      <c r="H100" s="37">
        <v>0</v>
      </c>
      <c r="I100" s="36">
        <f t="shared" si="7"/>
        <v>3943000</v>
      </c>
      <c r="K100" s="52"/>
    </row>
    <row r="101" spans="1:11" x14ac:dyDescent="0.3">
      <c r="A101" s="19" t="s">
        <v>18</v>
      </c>
      <c r="B101" s="19" t="s">
        <v>20</v>
      </c>
      <c r="C101" s="24" t="s">
        <v>18</v>
      </c>
      <c r="D101" s="37">
        <v>144.22999999999999</v>
      </c>
      <c r="E101" s="37">
        <v>417.5</v>
      </c>
      <c r="F101" s="37">
        <v>996.37</v>
      </c>
      <c r="G101" s="37">
        <v>50.97</v>
      </c>
      <c r="H101" s="37">
        <v>0</v>
      </c>
      <c r="I101" s="36">
        <f t="shared" si="7"/>
        <v>1609.07</v>
      </c>
      <c r="K101" s="52"/>
    </row>
    <row r="102" spans="1:11" x14ac:dyDescent="0.3">
      <c r="B102" s="19" t="s">
        <v>20</v>
      </c>
      <c r="C102" s="24" t="s">
        <v>34</v>
      </c>
      <c r="D102" s="37">
        <v>0</v>
      </c>
      <c r="E102" s="37">
        <v>0</v>
      </c>
      <c r="F102" s="37">
        <v>0</v>
      </c>
      <c r="G102" s="37">
        <v>0</v>
      </c>
      <c r="H102" s="37">
        <v>0</v>
      </c>
      <c r="I102" s="36">
        <f t="shared" si="7"/>
        <v>0</v>
      </c>
    </row>
    <row r="103" spans="1:11" ht="13.5" thickBot="1" x14ac:dyDescent="0.35">
      <c r="A103" s="44"/>
      <c r="B103" s="19" t="s">
        <v>20</v>
      </c>
      <c r="C103" s="45" t="s">
        <v>35</v>
      </c>
      <c r="D103" s="46">
        <f t="shared" ref="D103:I103" si="8">SUM(D91:D102,D87)</f>
        <v>3388230484.5416865</v>
      </c>
      <c r="E103" s="46">
        <f t="shared" si="8"/>
        <v>1474322198.7932231</v>
      </c>
      <c r="F103" s="46">
        <f t="shared" si="8"/>
        <v>126360434.6708812</v>
      </c>
      <c r="G103" s="46">
        <f t="shared" si="8"/>
        <v>1271289692.0442059</v>
      </c>
      <c r="H103" s="46">
        <f t="shared" si="8"/>
        <v>0</v>
      </c>
      <c r="I103" s="46">
        <f t="shared" si="8"/>
        <v>6260202810.0499973</v>
      </c>
      <c r="J103" s="20" t="e">
        <v>#REF!</v>
      </c>
    </row>
    <row r="104" spans="1:11" ht="13.5" thickTop="1" x14ac:dyDescent="0.3">
      <c r="A104" s="44"/>
      <c r="B104" s="19" t="s">
        <v>20</v>
      </c>
      <c r="D104" s="38"/>
      <c r="E104" s="38"/>
      <c r="F104" s="38"/>
      <c r="G104" s="38"/>
      <c r="H104" s="38"/>
      <c r="I104" s="38"/>
    </row>
    <row r="105" spans="1:11" x14ac:dyDescent="0.3">
      <c r="B105" s="19" t="s">
        <v>20</v>
      </c>
      <c r="D105" s="38"/>
      <c r="E105" s="38"/>
      <c r="F105" s="38"/>
      <c r="G105" s="38"/>
      <c r="H105" s="38"/>
      <c r="I105" s="38"/>
    </row>
    <row r="106" spans="1:11" x14ac:dyDescent="0.3">
      <c r="B106" s="19" t="s">
        <v>22</v>
      </c>
      <c r="C106" s="39" t="s">
        <v>41</v>
      </c>
      <c r="D106" s="47"/>
      <c r="E106" s="47"/>
      <c r="F106" s="47"/>
      <c r="G106" s="47"/>
      <c r="H106" s="47"/>
      <c r="I106" s="47"/>
    </row>
    <row r="107" spans="1:11" x14ac:dyDescent="0.3">
      <c r="A107" s="19" t="s">
        <v>10</v>
      </c>
      <c r="B107" s="19" t="s">
        <v>22</v>
      </c>
      <c r="C107" s="24" t="s">
        <v>10</v>
      </c>
      <c r="D107" s="37">
        <v>165543167.96000001</v>
      </c>
      <c r="E107" s="37">
        <v>358902155.77999997</v>
      </c>
      <c r="F107" s="37">
        <v>62018753.25</v>
      </c>
      <c r="G107" s="37">
        <v>44973968.659999996</v>
      </c>
      <c r="H107" s="37">
        <v>0</v>
      </c>
      <c r="I107" s="36">
        <f t="shared" ref="I107:I118" si="9">SUM(D107:G107)</f>
        <v>631438045.64999998</v>
      </c>
      <c r="K107" s="52"/>
    </row>
    <row r="108" spans="1:11" x14ac:dyDescent="0.3">
      <c r="A108" s="19" t="s">
        <v>11</v>
      </c>
      <c r="B108" s="19" t="s">
        <v>22</v>
      </c>
      <c r="C108" s="24" t="s">
        <v>30</v>
      </c>
      <c r="D108" s="37">
        <v>162841.03</v>
      </c>
      <c r="E108" s="37">
        <v>707450.02</v>
      </c>
      <c r="F108" s="37">
        <v>89973.57</v>
      </c>
      <c r="G108" s="37">
        <v>37919</v>
      </c>
      <c r="H108" s="37">
        <v>0</v>
      </c>
      <c r="I108" s="36">
        <f t="shared" si="9"/>
        <v>998183.62000000011</v>
      </c>
      <c r="K108" s="52"/>
    </row>
    <row r="109" spans="1:11" x14ac:dyDescent="0.3">
      <c r="A109" s="19" t="s">
        <v>12</v>
      </c>
      <c r="B109" s="19" t="s">
        <v>22</v>
      </c>
      <c r="C109" s="24" t="s">
        <v>12</v>
      </c>
      <c r="D109" s="37">
        <v>110915.51</v>
      </c>
      <c r="E109" s="37">
        <v>240923.72</v>
      </c>
      <c r="F109" s="37">
        <v>41318.14</v>
      </c>
      <c r="G109" s="37">
        <v>30184.25</v>
      </c>
      <c r="H109" s="37">
        <v>0</v>
      </c>
      <c r="I109" s="36">
        <f t="shared" si="9"/>
        <v>423341.62</v>
      </c>
      <c r="K109" s="52"/>
    </row>
    <row r="110" spans="1:11" x14ac:dyDescent="0.3">
      <c r="B110" s="19" t="s">
        <v>22</v>
      </c>
      <c r="C110" s="24" t="s">
        <v>25</v>
      </c>
      <c r="D110" s="37">
        <v>0</v>
      </c>
      <c r="E110" s="37">
        <v>0</v>
      </c>
      <c r="F110" s="37">
        <v>0</v>
      </c>
      <c r="G110" s="37">
        <v>0</v>
      </c>
      <c r="H110" s="37">
        <v>0</v>
      </c>
      <c r="I110" s="36">
        <f t="shared" si="9"/>
        <v>0</v>
      </c>
      <c r="K110" s="52"/>
    </row>
    <row r="111" spans="1:11" x14ac:dyDescent="0.3">
      <c r="A111" s="19" t="s">
        <v>13</v>
      </c>
      <c r="B111" s="19" t="s">
        <v>22</v>
      </c>
      <c r="C111" s="24" t="s">
        <v>13</v>
      </c>
      <c r="D111" s="37">
        <v>-225979.26</v>
      </c>
      <c r="E111" s="37">
        <v>-490944.53</v>
      </c>
      <c r="F111" s="37">
        <v>-84181.86</v>
      </c>
      <c r="G111" s="37">
        <v>-61492.93</v>
      </c>
      <c r="H111" s="37">
        <v>0</v>
      </c>
      <c r="I111" s="36">
        <f t="shared" si="9"/>
        <v>-862598.58000000007</v>
      </c>
      <c r="K111" s="52"/>
    </row>
    <row r="112" spans="1:11" x14ac:dyDescent="0.3">
      <c r="A112" s="19" t="s">
        <v>14</v>
      </c>
      <c r="B112" s="19" t="s">
        <v>22</v>
      </c>
      <c r="C112" s="24" t="s">
        <v>31</v>
      </c>
      <c r="D112" s="37">
        <v>-285432.65999999997</v>
      </c>
      <c r="E112" s="37">
        <v>-279570.13</v>
      </c>
      <c r="F112" s="37">
        <v>246545.75</v>
      </c>
      <c r="G112" s="37">
        <v>-777990.96</v>
      </c>
      <c r="H112" s="37">
        <v>0</v>
      </c>
      <c r="I112" s="36">
        <f t="shared" si="9"/>
        <v>-1096448</v>
      </c>
      <c r="K112" s="52"/>
    </row>
    <row r="113" spans="1:11" x14ac:dyDescent="0.3">
      <c r="A113" s="19" t="s">
        <v>15</v>
      </c>
      <c r="B113" s="19" t="s">
        <v>22</v>
      </c>
      <c r="C113" s="24" t="s">
        <v>15</v>
      </c>
      <c r="D113" s="37">
        <v>-187607776.59</v>
      </c>
      <c r="E113" s="37">
        <v>-418535657.97000009</v>
      </c>
      <c r="F113" s="37">
        <v>-69410340.5</v>
      </c>
      <c r="G113" s="37">
        <v>-33793406.770000003</v>
      </c>
      <c r="H113" s="37">
        <v>0</v>
      </c>
      <c r="I113" s="36">
        <f t="shared" si="9"/>
        <v>-709347181.83000004</v>
      </c>
      <c r="K113" s="52"/>
    </row>
    <row r="114" spans="1:11" x14ac:dyDescent="0.3">
      <c r="A114" s="19" t="s">
        <v>17</v>
      </c>
      <c r="B114" s="19" t="s">
        <v>22</v>
      </c>
      <c r="C114" s="24" t="s">
        <v>17</v>
      </c>
      <c r="D114" s="37">
        <v>-8662991.6300000008</v>
      </c>
      <c r="E114" s="37">
        <v>-4575626.22</v>
      </c>
      <c r="F114" s="37">
        <v>-2173301.4</v>
      </c>
      <c r="G114" s="37">
        <v>-1736727.84</v>
      </c>
      <c r="H114" s="37">
        <v>0</v>
      </c>
      <c r="I114" s="36">
        <f t="shared" si="9"/>
        <v>-17148647.090000004</v>
      </c>
      <c r="K114" s="52"/>
    </row>
    <row r="115" spans="1:11" x14ac:dyDescent="0.3">
      <c r="A115" s="19" t="s">
        <v>17</v>
      </c>
      <c r="B115" s="19" t="s">
        <v>22</v>
      </c>
      <c r="C115" s="24" t="s">
        <v>32</v>
      </c>
      <c r="D115" s="37">
        <v>-216726.94</v>
      </c>
      <c r="E115" s="37">
        <v>-102998.14</v>
      </c>
      <c r="F115" s="37">
        <v>-558276.91</v>
      </c>
      <c r="G115" s="37">
        <v>-8946.85</v>
      </c>
      <c r="H115" s="37">
        <v>0</v>
      </c>
      <c r="I115" s="36">
        <f t="shared" si="9"/>
        <v>-886948.84</v>
      </c>
      <c r="K115" s="52"/>
    </row>
    <row r="116" spans="1:11" x14ac:dyDescent="0.3">
      <c r="A116" s="19" t="s">
        <v>16</v>
      </c>
      <c r="B116" s="19" t="s">
        <v>22</v>
      </c>
      <c r="C116" s="24" t="s">
        <v>33</v>
      </c>
      <c r="D116" s="37">
        <v>0</v>
      </c>
      <c r="E116" s="37">
        <v>-9245000</v>
      </c>
      <c r="F116" s="37">
        <v>125000</v>
      </c>
      <c r="G116" s="37">
        <v>0</v>
      </c>
      <c r="H116" s="37">
        <v>0</v>
      </c>
      <c r="I116" s="36">
        <f t="shared" si="9"/>
        <v>-9120000</v>
      </c>
      <c r="K116" s="52"/>
    </row>
    <row r="117" spans="1:11" x14ac:dyDescent="0.3">
      <c r="A117" s="19" t="s">
        <v>18</v>
      </c>
      <c r="B117" s="19" t="s">
        <v>22</v>
      </c>
      <c r="C117" s="24" t="s">
        <v>18</v>
      </c>
      <c r="D117" s="37">
        <v>149.94</v>
      </c>
      <c r="E117" s="37">
        <v>325.74</v>
      </c>
      <c r="F117" s="37">
        <v>55.85</v>
      </c>
      <c r="G117" s="37">
        <v>40.799999999999997</v>
      </c>
      <c r="H117" s="37">
        <v>0</v>
      </c>
      <c r="I117" s="36">
        <f t="shared" si="9"/>
        <v>572.32999999999993</v>
      </c>
      <c r="K117" s="52"/>
    </row>
    <row r="118" spans="1:11" x14ac:dyDescent="0.3">
      <c r="B118" s="19" t="s">
        <v>22</v>
      </c>
      <c r="C118" s="24" t="s">
        <v>34</v>
      </c>
      <c r="D118" s="37">
        <v>0</v>
      </c>
      <c r="E118" s="37">
        <v>0</v>
      </c>
      <c r="F118" s="37">
        <v>0</v>
      </c>
      <c r="G118" s="37">
        <v>0</v>
      </c>
      <c r="H118" s="37">
        <v>0</v>
      </c>
      <c r="I118" s="36">
        <f t="shared" si="9"/>
        <v>0</v>
      </c>
      <c r="J118" s="53"/>
    </row>
    <row r="119" spans="1:11" ht="13.5" thickBot="1" x14ac:dyDescent="0.35">
      <c r="A119" s="44"/>
      <c r="B119" s="19" t="s">
        <v>22</v>
      </c>
      <c r="C119" s="45" t="s">
        <v>35</v>
      </c>
      <c r="D119" s="46">
        <f t="shared" ref="D119:I119" si="10">SUM(D107:D118,D103)</f>
        <v>3357048651.9016867</v>
      </c>
      <c r="E119" s="46">
        <f t="shared" si="10"/>
        <v>1400943257.0632231</v>
      </c>
      <c r="F119" s="46">
        <f t="shared" si="10"/>
        <v>116655980.5608812</v>
      </c>
      <c r="G119" s="46">
        <f t="shared" si="10"/>
        <v>1279953239.4042058</v>
      </c>
      <c r="H119" s="46">
        <f t="shared" si="10"/>
        <v>0</v>
      </c>
      <c r="I119" s="46">
        <f t="shared" si="10"/>
        <v>6154601128.9299974</v>
      </c>
    </row>
    <row r="120" spans="1:11" ht="13.5" thickTop="1" x14ac:dyDescent="0.3">
      <c r="A120" s="44"/>
      <c r="B120" s="19" t="s">
        <v>22</v>
      </c>
      <c r="D120" s="38"/>
      <c r="E120" s="38"/>
      <c r="F120" s="38"/>
      <c r="G120" s="38"/>
      <c r="H120" s="38"/>
      <c r="I120" s="38"/>
    </row>
    <row r="121" spans="1:11" x14ac:dyDescent="0.3">
      <c r="B121" s="19" t="s">
        <v>22</v>
      </c>
      <c r="D121" s="38"/>
      <c r="E121" s="38"/>
      <c r="F121" s="38"/>
      <c r="G121" s="38"/>
      <c r="H121" s="38"/>
      <c r="I121" s="38"/>
    </row>
    <row r="122" spans="1:11" x14ac:dyDescent="0.3">
      <c r="B122" s="19" t="s">
        <v>22</v>
      </c>
      <c r="C122" s="39" t="s">
        <v>42</v>
      </c>
      <c r="D122" s="47"/>
      <c r="E122" s="47"/>
      <c r="F122" s="47"/>
      <c r="G122" s="47"/>
      <c r="H122" s="47"/>
      <c r="I122" s="47"/>
    </row>
    <row r="123" spans="1:11" x14ac:dyDescent="0.3">
      <c r="A123" s="19" t="s">
        <v>10</v>
      </c>
      <c r="B123" s="19" t="s">
        <v>22</v>
      </c>
      <c r="C123" s="24" t="s">
        <v>10</v>
      </c>
      <c r="D123" s="37">
        <v>165748668.94</v>
      </c>
      <c r="E123" s="37">
        <v>360028883.58000004</v>
      </c>
      <c r="F123" s="37">
        <v>61744542.330000006</v>
      </c>
      <c r="G123" s="37">
        <v>45106412.57</v>
      </c>
      <c r="H123" s="37">
        <v>0</v>
      </c>
      <c r="I123" s="36">
        <f t="shared" ref="I123:I134" si="11">SUM(D123:G123)</f>
        <v>632628507.42000008</v>
      </c>
    </row>
    <row r="124" spans="1:11" x14ac:dyDescent="0.3">
      <c r="A124" s="19" t="s">
        <v>11</v>
      </c>
      <c r="B124" s="19" t="s">
        <v>22</v>
      </c>
      <c r="C124" s="24" t="s">
        <v>30</v>
      </c>
      <c r="D124" s="37">
        <v>154565.76000000001</v>
      </c>
      <c r="E124" s="37">
        <v>744425.38</v>
      </c>
      <c r="F124" s="37">
        <v>57422.369999999995</v>
      </c>
      <c r="G124" s="37">
        <v>41948.89</v>
      </c>
      <c r="H124" s="37">
        <v>0</v>
      </c>
      <c r="I124" s="36">
        <f t="shared" si="11"/>
        <v>998362.4</v>
      </c>
    </row>
    <row r="125" spans="1:11" x14ac:dyDescent="0.3">
      <c r="A125" s="19" t="s">
        <v>12</v>
      </c>
      <c r="B125" s="19" t="s">
        <v>22</v>
      </c>
      <c r="C125" s="24" t="s">
        <v>12</v>
      </c>
      <c r="D125" s="37">
        <v>43924.18</v>
      </c>
      <c r="E125" s="37">
        <v>95409.35</v>
      </c>
      <c r="F125" s="37">
        <v>16362.59</v>
      </c>
      <c r="G125" s="37">
        <v>11953.41</v>
      </c>
      <c r="H125" s="37">
        <v>0</v>
      </c>
      <c r="I125" s="36">
        <f t="shared" si="11"/>
        <v>167649.53</v>
      </c>
    </row>
    <row r="126" spans="1:11" x14ac:dyDescent="0.3">
      <c r="B126" s="19" t="s">
        <v>22</v>
      </c>
      <c r="C126" s="24" t="s">
        <v>25</v>
      </c>
      <c r="D126" s="37">
        <v>0</v>
      </c>
      <c r="E126" s="37">
        <v>0</v>
      </c>
      <c r="F126" s="37">
        <v>0</v>
      </c>
      <c r="G126" s="37">
        <v>0</v>
      </c>
      <c r="H126" s="37">
        <v>0</v>
      </c>
      <c r="I126" s="36">
        <f t="shared" si="11"/>
        <v>0</v>
      </c>
    </row>
    <row r="127" spans="1:11" x14ac:dyDescent="0.3">
      <c r="A127" s="19" t="s">
        <v>13</v>
      </c>
      <c r="B127" s="19" t="s">
        <v>22</v>
      </c>
      <c r="C127" s="24" t="s">
        <v>13</v>
      </c>
      <c r="D127" s="37">
        <v>-54354.28</v>
      </c>
      <c r="E127" s="37">
        <v>-118085.77</v>
      </c>
      <c r="F127" s="37">
        <v>-20248.07</v>
      </c>
      <c r="G127" s="37">
        <v>-14790.76</v>
      </c>
      <c r="H127" s="37">
        <v>0</v>
      </c>
      <c r="I127" s="36">
        <f t="shared" si="11"/>
        <v>-207478.88</v>
      </c>
    </row>
    <row r="128" spans="1:11" x14ac:dyDescent="0.3">
      <c r="A128" s="19" t="s">
        <v>14</v>
      </c>
      <c r="B128" s="19" t="s">
        <v>22</v>
      </c>
      <c r="C128" s="24" t="s">
        <v>31</v>
      </c>
      <c r="D128" s="37">
        <v>513484.9</v>
      </c>
      <c r="E128" s="37">
        <v>-272771.87</v>
      </c>
      <c r="F128" s="37">
        <v>2201.5</v>
      </c>
      <c r="G128" s="37">
        <v>0</v>
      </c>
      <c r="H128" s="37">
        <v>0</v>
      </c>
      <c r="I128" s="36">
        <f t="shared" si="11"/>
        <v>242914.53000000003</v>
      </c>
    </row>
    <row r="129" spans="1:9" x14ac:dyDescent="0.3">
      <c r="A129" s="19" t="s">
        <v>15</v>
      </c>
      <c r="B129" s="19" t="s">
        <v>22</v>
      </c>
      <c r="C129" s="24" t="s">
        <v>15</v>
      </c>
      <c r="D129" s="37">
        <v>-162845323.38</v>
      </c>
      <c r="E129" s="37">
        <v>-427437382.62000006</v>
      </c>
      <c r="F129" s="37">
        <v>-72745517.75</v>
      </c>
      <c r="G129" s="37">
        <v>-39874817.299999997</v>
      </c>
      <c r="H129" s="37">
        <v>0</v>
      </c>
      <c r="I129" s="36">
        <f t="shared" si="11"/>
        <v>-702903041.04999995</v>
      </c>
    </row>
    <row r="130" spans="1:9" x14ac:dyDescent="0.3">
      <c r="A130" s="19" t="s">
        <v>17</v>
      </c>
      <c r="B130" s="19" t="s">
        <v>22</v>
      </c>
      <c r="C130" s="24" t="s">
        <v>17</v>
      </c>
      <c r="D130" s="37">
        <v>-4381017.13</v>
      </c>
      <c r="E130" s="37">
        <v>-3731965.97</v>
      </c>
      <c r="F130" s="37">
        <v>-4814592.57</v>
      </c>
      <c r="G130" s="37">
        <v>-1381697.68</v>
      </c>
      <c r="H130" s="37">
        <v>0</v>
      </c>
      <c r="I130" s="36">
        <f t="shared" si="11"/>
        <v>-14309273.35</v>
      </c>
    </row>
    <row r="131" spans="1:9" x14ac:dyDescent="0.3">
      <c r="A131" s="19" t="s">
        <v>17</v>
      </c>
      <c r="B131" s="19" t="s">
        <v>22</v>
      </c>
      <c r="C131" s="24" t="s">
        <v>32</v>
      </c>
      <c r="D131" s="37">
        <v>-143887.29</v>
      </c>
      <c r="E131" s="37">
        <v>-102496.76</v>
      </c>
      <c r="F131" s="37">
        <v>-485253.97</v>
      </c>
      <c r="G131" s="37">
        <v>-8946.85</v>
      </c>
      <c r="H131" s="37">
        <v>0</v>
      </c>
      <c r="I131" s="36">
        <f t="shared" si="11"/>
        <v>-740584.87</v>
      </c>
    </row>
    <row r="132" spans="1:9" x14ac:dyDescent="0.3">
      <c r="A132" s="19" t="s">
        <v>16</v>
      </c>
      <c r="B132" s="19" t="s">
        <v>22</v>
      </c>
      <c r="C132" s="24" t="s">
        <v>33</v>
      </c>
      <c r="D132" s="37">
        <v>0</v>
      </c>
      <c r="E132" s="37">
        <v>-151000</v>
      </c>
      <c r="F132" s="37">
        <v>-4007000</v>
      </c>
      <c r="G132" s="37">
        <v>0</v>
      </c>
      <c r="H132" s="37">
        <v>0</v>
      </c>
      <c r="I132" s="36">
        <f t="shared" si="11"/>
        <v>-4158000</v>
      </c>
    </row>
    <row r="133" spans="1:9" x14ac:dyDescent="0.3">
      <c r="A133" s="19" t="s">
        <v>18</v>
      </c>
      <c r="B133" s="19" t="s">
        <v>22</v>
      </c>
      <c r="C133" s="24" t="s">
        <v>18</v>
      </c>
      <c r="D133" s="37">
        <v>139.22999999999999</v>
      </c>
      <c r="E133" s="37">
        <v>302.48</v>
      </c>
      <c r="F133" s="37">
        <v>52.06</v>
      </c>
      <c r="G133" s="37">
        <v>37.880000000000003</v>
      </c>
      <c r="H133" s="37">
        <v>0</v>
      </c>
      <c r="I133" s="36">
        <f t="shared" si="11"/>
        <v>531.65000000000009</v>
      </c>
    </row>
    <row r="134" spans="1:9" x14ac:dyDescent="0.3">
      <c r="B134" s="19" t="s">
        <v>22</v>
      </c>
      <c r="C134" s="24" t="s">
        <v>34</v>
      </c>
      <c r="D134" s="37">
        <v>0</v>
      </c>
      <c r="E134" s="37">
        <v>0</v>
      </c>
      <c r="F134" s="37">
        <v>0</v>
      </c>
      <c r="G134" s="37">
        <v>0</v>
      </c>
      <c r="H134" s="37">
        <v>0</v>
      </c>
      <c r="I134" s="36">
        <f t="shared" si="11"/>
        <v>0</v>
      </c>
    </row>
    <row r="135" spans="1:9" ht="13.5" thickBot="1" x14ac:dyDescent="0.35">
      <c r="A135" s="44"/>
      <c r="B135" s="19" t="s">
        <v>22</v>
      </c>
      <c r="C135" s="45" t="s">
        <v>35</v>
      </c>
      <c r="D135" s="46">
        <f t="shared" ref="D135:I135" si="12">SUM(D123:D134,D119)</f>
        <v>3356084852.8316865</v>
      </c>
      <c r="E135" s="46">
        <f t="shared" si="12"/>
        <v>1329998574.8632231</v>
      </c>
      <c r="F135" s="46">
        <f t="shared" si="12"/>
        <v>96403949.050881207</v>
      </c>
      <c r="G135" s="46">
        <f t="shared" si="12"/>
        <v>1283833339.5642059</v>
      </c>
      <c r="H135" s="46">
        <f t="shared" si="12"/>
        <v>0</v>
      </c>
      <c r="I135" s="46">
        <f t="shared" si="12"/>
        <v>6066320716.3099976</v>
      </c>
    </row>
    <row r="136" spans="1:9" ht="13.5" thickTop="1" x14ac:dyDescent="0.3">
      <c r="A136" s="44"/>
      <c r="B136" s="19" t="s">
        <v>22</v>
      </c>
      <c r="D136" s="38"/>
      <c r="E136" s="38"/>
      <c r="F136" s="38"/>
      <c r="G136" s="38"/>
      <c r="H136" s="38"/>
      <c r="I136" s="38"/>
    </row>
    <row r="137" spans="1:9" x14ac:dyDescent="0.3">
      <c r="B137" s="19" t="s">
        <v>22</v>
      </c>
      <c r="D137" s="38"/>
      <c r="E137" s="38"/>
      <c r="F137" s="38"/>
      <c r="G137" s="38"/>
      <c r="H137" s="38"/>
      <c r="I137" s="38"/>
    </row>
    <row r="138" spans="1:9" x14ac:dyDescent="0.3">
      <c r="B138" s="19" t="s">
        <v>22</v>
      </c>
      <c r="C138" s="39" t="s">
        <v>43</v>
      </c>
      <c r="D138" s="47"/>
      <c r="E138" s="47"/>
      <c r="F138" s="47"/>
      <c r="G138" s="47"/>
      <c r="H138" s="47"/>
      <c r="I138" s="47"/>
    </row>
    <row r="139" spans="1:9" x14ac:dyDescent="0.3">
      <c r="A139" s="19" t="s">
        <v>10</v>
      </c>
      <c r="B139" s="19" t="s">
        <v>22</v>
      </c>
      <c r="C139" s="24" t="s">
        <v>10</v>
      </c>
      <c r="D139" s="37">
        <v>165530830.77000001</v>
      </c>
      <c r="E139" s="37">
        <v>359749128.50999999</v>
      </c>
      <c r="F139" s="37">
        <v>61663393.450000003</v>
      </c>
      <c r="G139" s="37">
        <v>45047130.649999999</v>
      </c>
      <c r="H139" s="37">
        <v>0</v>
      </c>
      <c r="I139" s="36">
        <f t="shared" ref="I139:I150" si="13">SUM(D139:G139)</f>
        <v>631990483.38</v>
      </c>
    </row>
    <row r="140" spans="1:9" x14ac:dyDescent="0.3">
      <c r="A140" s="19" t="s">
        <v>11</v>
      </c>
      <c r="B140" s="19" t="s">
        <v>22</v>
      </c>
      <c r="C140" s="24" t="s">
        <v>30</v>
      </c>
      <c r="D140" s="37">
        <v>-1681190.2899999998</v>
      </c>
      <c r="E140" s="37">
        <v>-3254127.5300000003</v>
      </c>
      <c r="F140" s="37">
        <v>-626323.14</v>
      </c>
      <c r="G140" s="37">
        <v>-457549.86</v>
      </c>
      <c r="H140" s="37">
        <v>0</v>
      </c>
      <c r="I140" s="36">
        <f t="shared" si="13"/>
        <v>-6019190.8200000003</v>
      </c>
    </row>
    <row r="141" spans="1:9" x14ac:dyDescent="0.3">
      <c r="A141" s="19" t="s">
        <v>12</v>
      </c>
      <c r="B141" s="19" t="s">
        <v>22</v>
      </c>
      <c r="C141" s="24" t="s">
        <v>12</v>
      </c>
      <c r="D141" s="37">
        <v>32332.26</v>
      </c>
      <c r="E141" s="37">
        <v>70230.12</v>
      </c>
      <c r="F141" s="37">
        <v>12044.38</v>
      </c>
      <c r="G141" s="37">
        <v>8798.82</v>
      </c>
      <c r="H141" s="37">
        <v>0</v>
      </c>
      <c r="I141" s="36">
        <f t="shared" si="13"/>
        <v>123405.57999999999</v>
      </c>
    </row>
    <row r="142" spans="1:9" x14ac:dyDescent="0.3">
      <c r="B142" s="19" t="s">
        <v>22</v>
      </c>
      <c r="C142" s="24" t="s">
        <v>25</v>
      </c>
      <c r="D142" s="37">
        <v>0</v>
      </c>
      <c r="E142" s="37">
        <v>0</v>
      </c>
      <c r="F142" s="37">
        <v>0</v>
      </c>
      <c r="G142" s="37">
        <v>0</v>
      </c>
      <c r="H142" s="37">
        <v>0</v>
      </c>
      <c r="I142" s="36">
        <f t="shared" si="13"/>
        <v>0</v>
      </c>
    </row>
    <row r="143" spans="1:9" x14ac:dyDescent="0.3">
      <c r="A143" s="19" t="s">
        <v>13</v>
      </c>
      <c r="B143" s="19" t="s">
        <v>22</v>
      </c>
      <c r="C143" s="24" t="s">
        <v>13</v>
      </c>
      <c r="D143" s="37">
        <v>2010137.32</v>
      </c>
      <c r="E143" s="37">
        <v>4367064.08</v>
      </c>
      <c r="F143" s="37">
        <v>748816.91</v>
      </c>
      <c r="G143" s="37">
        <v>546993.68000000005</v>
      </c>
      <c r="H143" s="37">
        <v>0</v>
      </c>
      <c r="I143" s="36">
        <f t="shared" si="13"/>
        <v>7673011.9900000002</v>
      </c>
    </row>
    <row r="144" spans="1:9" x14ac:dyDescent="0.3">
      <c r="A144" s="19" t="s">
        <v>14</v>
      </c>
      <c r="B144" s="19" t="s">
        <v>22</v>
      </c>
      <c r="C144" s="24" t="s">
        <v>31</v>
      </c>
      <c r="D144" s="37">
        <v>-4015753.22</v>
      </c>
      <c r="E144" s="37">
        <v>-267250.69</v>
      </c>
      <c r="F144" s="37">
        <v>-7194403.4100000001</v>
      </c>
      <c r="G144" s="37">
        <v>0</v>
      </c>
      <c r="H144" s="37">
        <v>0</v>
      </c>
      <c r="I144" s="36">
        <f t="shared" si="13"/>
        <v>-11477407.32</v>
      </c>
    </row>
    <row r="145" spans="1:9" x14ac:dyDescent="0.3">
      <c r="A145" s="19" t="s">
        <v>15</v>
      </c>
      <c r="B145" s="19" t="s">
        <v>22</v>
      </c>
      <c r="C145" s="24" t="s">
        <v>15</v>
      </c>
      <c r="D145" s="37">
        <v>-198971974.72999999</v>
      </c>
      <c r="E145" s="37">
        <v>-427891210.75</v>
      </c>
      <c r="F145" s="37">
        <v>-74975664.75</v>
      </c>
      <c r="G145" s="37">
        <v>-31664317.170000002</v>
      </c>
      <c r="H145" s="37">
        <v>0</v>
      </c>
      <c r="I145" s="36">
        <f t="shared" si="13"/>
        <v>-733503167.39999998</v>
      </c>
    </row>
    <row r="146" spans="1:9" x14ac:dyDescent="0.3">
      <c r="A146" s="19" t="s">
        <v>17</v>
      </c>
      <c r="B146" s="19" t="s">
        <v>22</v>
      </c>
      <c r="C146" s="24" t="s">
        <v>17</v>
      </c>
      <c r="D146" s="37">
        <v>-5400358.9199999999</v>
      </c>
      <c r="E146" s="37">
        <v>-4681454.01</v>
      </c>
      <c r="F146" s="37">
        <v>-3675662.96</v>
      </c>
      <c r="G146" s="37">
        <v>-1539621.36</v>
      </c>
      <c r="H146" s="37">
        <v>0</v>
      </c>
      <c r="I146" s="36">
        <f t="shared" si="13"/>
        <v>-15297097.25</v>
      </c>
    </row>
    <row r="147" spans="1:9" x14ac:dyDescent="0.3">
      <c r="A147" s="19" t="s">
        <v>17</v>
      </c>
      <c r="B147" s="19" t="s">
        <v>22</v>
      </c>
      <c r="C147" s="24" t="s">
        <v>32</v>
      </c>
      <c r="D147" s="37">
        <v>-143887.25</v>
      </c>
      <c r="E147" s="37">
        <v>-102747.36</v>
      </c>
      <c r="F147" s="37">
        <v>-486342.46</v>
      </c>
      <c r="G147" s="37">
        <v>-8946.85</v>
      </c>
      <c r="H147" s="37">
        <v>0</v>
      </c>
      <c r="I147" s="36">
        <f t="shared" si="13"/>
        <v>-741923.92</v>
      </c>
    </row>
    <row r="148" spans="1:9" x14ac:dyDescent="0.3">
      <c r="A148" s="19" t="s">
        <v>16</v>
      </c>
      <c r="B148" s="19" t="s">
        <v>22</v>
      </c>
      <c r="C148" s="24" t="s">
        <v>33</v>
      </c>
      <c r="D148" s="37">
        <v>0</v>
      </c>
      <c r="E148" s="37">
        <v>622000</v>
      </c>
      <c r="F148" s="37">
        <v>2414000</v>
      </c>
      <c r="G148" s="37">
        <v>0</v>
      </c>
      <c r="H148" s="37">
        <v>0</v>
      </c>
      <c r="I148" s="36">
        <f t="shared" si="13"/>
        <v>3036000</v>
      </c>
    </row>
    <row r="149" spans="1:9" x14ac:dyDescent="0.3">
      <c r="A149" s="19" t="s">
        <v>18</v>
      </c>
      <c r="B149" s="19" t="s">
        <v>22</v>
      </c>
      <c r="C149" s="24" t="s">
        <v>18</v>
      </c>
      <c r="D149" s="37">
        <v>128.38999999999999</v>
      </c>
      <c r="E149" s="37">
        <v>278.93</v>
      </c>
      <c r="F149" s="37">
        <v>47.83</v>
      </c>
      <c r="G149" s="37">
        <v>34.93</v>
      </c>
      <c r="H149" s="37">
        <v>0</v>
      </c>
      <c r="I149" s="36">
        <f t="shared" si="13"/>
        <v>490.08</v>
      </c>
    </row>
    <row r="150" spans="1:9" x14ac:dyDescent="0.3">
      <c r="B150" s="19" t="s">
        <v>22</v>
      </c>
      <c r="C150" s="24" t="s">
        <v>34</v>
      </c>
      <c r="D150" s="37">
        <v>0</v>
      </c>
      <c r="E150" s="37">
        <v>0</v>
      </c>
      <c r="F150" s="37">
        <v>0</v>
      </c>
      <c r="G150" s="37">
        <v>0</v>
      </c>
      <c r="H150" s="37">
        <v>0</v>
      </c>
      <c r="I150" s="36">
        <f t="shared" si="13"/>
        <v>0</v>
      </c>
    </row>
    <row r="151" spans="1:9" ht="13.5" thickBot="1" x14ac:dyDescent="0.35">
      <c r="A151" s="44"/>
      <c r="B151" s="19" t="s">
        <v>22</v>
      </c>
      <c r="C151" s="45" t="s">
        <v>35</v>
      </c>
      <c r="D151" s="46">
        <f t="shared" ref="D151:I151" si="14">SUM(D139:D150,D135)</f>
        <v>3313445117.1616864</v>
      </c>
      <c r="E151" s="46">
        <f t="shared" si="14"/>
        <v>1258610486.163223</v>
      </c>
      <c r="F151" s="46">
        <f t="shared" si="14"/>
        <v>74283854.900881201</v>
      </c>
      <c r="G151" s="46">
        <f t="shared" si="14"/>
        <v>1295765862.4042058</v>
      </c>
      <c r="H151" s="46">
        <f t="shared" si="14"/>
        <v>0</v>
      </c>
      <c r="I151" s="46">
        <f t="shared" si="14"/>
        <v>5942105320.6299973</v>
      </c>
    </row>
    <row r="152" spans="1:9" ht="13.5" thickTop="1" x14ac:dyDescent="0.3">
      <c r="A152" s="44"/>
      <c r="B152" s="19" t="s">
        <v>22</v>
      </c>
      <c r="D152" s="38"/>
      <c r="E152" s="38"/>
      <c r="F152" s="38"/>
      <c r="G152" s="38"/>
      <c r="H152" s="38"/>
      <c r="I152" s="38"/>
    </row>
    <row r="153" spans="1:9" x14ac:dyDescent="0.3">
      <c r="B153" s="19" t="s">
        <v>22</v>
      </c>
      <c r="D153" s="38"/>
      <c r="E153" s="38"/>
      <c r="F153" s="38"/>
      <c r="G153" s="38"/>
      <c r="H153" s="38"/>
      <c r="I153" s="38"/>
    </row>
    <row r="154" spans="1:9" x14ac:dyDescent="0.3">
      <c r="B154" s="19" t="s">
        <v>24</v>
      </c>
      <c r="C154" s="39" t="s">
        <v>44</v>
      </c>
      <c r="D154" s="47"/>
      <c r="E154" s="47"/>
      <c r="F154" s="47"/>
      <c r="G154" s="47"/>
      <c r="H154" s="47"/>
      <c r="I154" s="47"/>
    </row>
    <row r="155" spans="1:9" x14ac:dyDescent="0.3">
      <c r="A155" s="19" t="s">
        <v>10</v>
      </c>
      <c r="B155" s="19" t="s">
        <v>24</v>
      </c>
      <c r="C155" s="24" t="s">
        <v>10</v>
      </c>
      <c r="D155" s="37">
        <v>186685069.69</v>
      </c>
      <c r="E155" s="37">
        <v>421436522.39999998</v>
      </c>
      <c r="F155" s="37">
        <v>82367625.400000006</v>
      </c>
      <c r="G155" s="37">
        <v>50742675.619999997</v>
      </c>
      <c r="H155" s="37">
        <v>2829763.67</v>
      </c>
      <c r="I155" s="36">
        <f t="shared" ref="I155:I166" si="15">SUM(D155:G155)</f>
        <v>741231893.1099999</v>
      </c>
    </row>
    <row r="156" spans="1:9" x14ac:dyDescent="0.3">
      <c r="A156" s="19" t="s">
        <v>11</v>
      </c>
      <c r="B156" s="19" t="s">
        <v>24</v>
      </c>
      <c r="C156" s="24" t="s">
        <v>30</v>
      </c>
      <c r="D156" s="37">
        <v>3942852.2800000003</v>
      </c>
      <c r="E156" s="37">
        <v>617502.77</v>
      </c>
      <c r="F156" s="37">
        <v>45419.09</v>
      </c>
      <c r="G156" s="37">
        <v>23976.489999999998</v>
      </c>
      <c r="H156" s="37">
        <v>2917.17</v>
      </c>
      <c r="I156" s="36">
        <f t="shared" si="15"/>
        <v>4629750.6300000008</v>
      </c>
    </row>
    <row r="157" spans="1:9" x14ac:dyDescent="0.3">
      <c r="A157" s="19" t="s">
        <v>12</v>
      </c>
      <c r="B157" s="19" t="s">
        <v>24</v>
      </c>
      <c r="C157" s="24" t="s">
        <v>12</v>
      </c>
      <c r="D157" s="37">
        <v>87655.09</v>
      </c>
      <c r="E157" s="37">
        <v>197879.01</v>
      </c>
      <c r="F157" s="37">
        <v>38674.44</v>
      </c>
      <c r="G157" s="37">
        <v>23826.53</v>
      </c>
      <c r="H157" s="37">
        <v>1327.6</v>
      </c>
      <c r="I157" s="36">
        <f t="shared" si="15"/>
        <v>348035.06999999995</v>
      </c>
    </row>
    <row r="158" spans="1:9" x14ac:dyDescent="0.3">
      <c r="A158" s="19" t="s">
        <v>25</v>
      </c>
      <c r="B158" s="19" t="s">
        <v>24</v>
      </c>
      <c r="C158" s="24" t="s">
        <v>25</v>
      </c>
      <c r="D158" s="37">
        <v>1022.32</v>
      </c>
      <c r="E158" s="37">
        <v>2307.86</v>
      </c>
      <c r="F158" s="37">
        <v>1451.06</v>
      </c>
      <c r="G158" s="37">
        <v>277.89</v>
      </c>
      <c r="H158" s="37">
        <v>15.48</v>
      </c>
      <c r="I158" s="36">
        <f t="shared" si="15"/>
        <v>5059.13</v>
      </c>
    </row>
    <row r="159" spans="1:9" x14ac:dyDescent="0.3">
      <c r="A159" s="19" t="s">
        <v>13</v>
      </c>
      <c r="B159" s="19" t="s">
        <v>24</v>
      </c>
      <c r="C159" s="24" t="s">
        <v>13</v>
      </c>
      <c r="D159" s="37">
        <v>202242.6</v>
      </c>
      <c r="E159" s="37">
        <v>456557.22</v>
      </c>
      <c r="F159" s="37">
        <v>89231.79</v>
      </c>
      <c r="G159" s="37">
        <v>54973.87</v>
      </c>
      <c r="H159" s="37">
        <v>3063.05</v>
      </c>
      <c r="I159" s="36">
        <f t="shared" si="15"/>
        <v>803005.48</v>
      </c>
    </row>
    <row r="160" spans="1:9" x14ac:dyDescent="0.3">
      <c r="A160" s="19" t="s">
        <v>14</v>
      </c>
      <c r="B160" s="19" t="s">
        <v>24</v>
      </c>
      <c r="C160" s="24" t="s">
        <v>31</v>
      </c>
      <c r="D160" s="37">
        <v>383191.46</v>
      </c>
      <c r="E160" s="37">
        <v>-631212.67000000004</v>
      </c>
      <c r="F160" s="37">
        <v>864604</v>
      </c>
      <c r="G160" s="37">
        <v>-217307.44</v>
      </c>
      <c r="H160" s="37">
        <v>0</v>
      </c>
      <c r="I160" s="36">
        <f t="shared" si="15"/>
        <v>399275.35000000003</v>
      </c>
    </row>
    <row r="161" spans="1:9" x14ac:dyDescent="0.3">
      <c r="A161" s="19" t="s">
        <v>15</v>
      </c>
      <c r="B161" s="19" t="s">
        <v>24</v>
      </c>
      <c r="C161" s="24" t="s">
        <v>15</v>
      </c>
      <c r="D161" s="37">
        <v>-231478153.15000001</v>
      </c>
      <c r="E161" s="37">
        <v>-427606965.03000003</v>
      </c>
      <c r="F161" s="37">
        <v>-76160738</v>
      </c>
      <c r="G161" s="37">
        <v>-32910652.07</v>
      </c>
      <c r="H161" s="37">
        <v>0</v>
      </c>
      <c r="I161" s="36">
        <f t="shared" si="15"/>
        <v>-768156508.25000012</v>
      </c>
    </row>
    <row r="162" spans="1:9" x14ac:dyDescent="0.3">
      <c r="A162" s="19" t="s">
        <v>17</v>
      </c>
      <c r="B162" s="19" t="s">
        <v>24</v>
      </c>
      <c r="C162" s="24" t="s">
        <v>17</v>
      </c>
      <c r="D162" s="37">
        <v>-4112078.97</v>
      </c>
      <c r="E162" s="37">
        <v>-4303097.12</v>
      </c>
      <c r="F162" s="37">
        <v>-2032607.05</v>
      </c>
      <c r="G162" s="37">
        <v>-1388524.67</v>
      </c>
      <c r="H162" s="37">
        <v>0</v>
      </c>
      <c r="I162" s="36">
        <f t="shared" si="15"/>
        <v>-11836307.810000001</v>
      </c>
    </row>
    <row r="163" spans="1:9" x14ac:dyDescent="0.3">
      <c r="A163" s="19" t="s">
        <v>17</v>
      </c>
      <c r="B163" s="19" t="s">
        <v>24</v>
      </c>
      <c r="C163" s="24" t="s">
        <v>32</v>
      </c>
      <c r="D163" s="37">
        <v>-88354.18</v>
      </c>
      <c r="E163" s="37">
        <v>-102747.45</v>
      </c>
      <c r="F163" s="37">
        <v>-533120.06000000006</v>
      </c>
      <c r="G163" s="37">
        <v>-8946.85</v>
      </c>
      <c r="H163" s="37">
        <v>0</v>
      </c>
      <c r="I163" s="36">
        <f t="shared" si="15"/>
        <v>-733168.54</v>
      </c>
    </row>
    <row r="164" spans="1:9" x14ac:dyDescent="0.3">
      <c r="A164" s="19" t="s">
        <v>16</v>
      </c>
      <c r="B164" s="19" t="s">
        <v>24</v>
      </c>
      <c r="C164" s="24" t="s">
        <v>33</v>
      </c>
      <c r="D164" s="37">
        <v>0</v>
      </c>
      <c r="E164" s="37">
        <v>57000</v>
      </c>
      <c r="F164" s="37">
        <v>-1707000</v>
      </c>
      <c r="G164" s="37">
        <v>0</v>
      </c>
      <c r="H164" s="37">
        <v>0</v>
      </c>
      <c r="I164" s="36">
        <f t="shared" si="15"/>
        <v>-1650000</v>
      </c>
    </row>
    <row r="165" spans="1:9" x14ac:dyDescent="0.3">
      <c r="A165" s="19" t="s">
        <v>18</v>
      </c>
      <c r="B165" s="19" t="s">
        <v>24</v>
      </c>
      <c r="C165" s="24" t="s">
        <v>18</v>
      </c>
      <c r="D165" s="37">
        <v>112.45</v>
      </c>
      <c r="E165" s="37">
        <v>253.86</v>
      </c>
      <c r="F165" s="37">
        <v>49.62</v>
      </c>
      <c r="G165" s="37">
        <v>30.57</v>
      </c>
      <c r="H165" s="37">
        <v>1.7</v>
      </c>
      <c r="I165" s="36">
        <f t="shared" si="15"/>
        <v>446.5</v>
      </c>
    </row>
    <row r="166" spans="1:9" x14ac:dyDescent="0.3">
      <c r="B166" s="19" t="s">
        <v>24</v>
      </c>
      <c r="C166" s="24" t="s">
        <v>34</v>
      </c>
      <c r="D166" s="37">
        <v>0</v>
      </c>
      <c r="E166" s="37">
        <v>0</v>
      </c>
      <c r="F166" s="37">
        <v>0</v>
      </c>
      <c r="G166" s="37">
        <v>0</v>
      </c>
      <c r="H166" s="37">
        <v>0</v>
      </c>
      <c r="I166" s="36">
        <f t="shared" si="15"/>
        <v>0</v>
      </c>
    </row>
    <row r="167" spans="1:9" ht="13.5" thickBot="1" x14ac:dyDescent="0.35">
      <c r="A167" s="44"/>
      <c r="B167" s="19" t="s">
        <v>24</v>
      </c>
      <c r="C167" s="45" t="s">
        <v>35</v>
      </c>
      <c r="D167" s="46">
        <f t="shared" ref="D167:I167" si="16">SUM(D155:D166,D151)</f>
        <v>3269068676.7516866</v>
      </c>
      <c r="E167" s="46">
        <f t="shared" si="16"/>
        <v>1248734487.0132229</v>
      </c>
      <c r="F167" s="46">
        <f t="shared" si="16"/>
        <v>77257445.190881222</v>
      </c>
      <c r="G167" s="46">
        <f t="shared" si="16"/>
        <v>1312086192.3442059</v>
      </c>
      <c r="H167" s="46">
        <f t="shared" si="16"/>
        <v>2837088.67</v>
      </c>
      <c r="I167" s="46">
        <f t="shared" si="16"/>
        <v>5907146801.2999973</v>
      </c>
    </row>
    <row r="168" spans="1:9" ht="13.5" thickTop="1" x14ac:dyDescent="0.3">
      <c r="A168" s="44"/>
      <c r="B168" s="19" t="s">
        <v>24</v>
      </c>
      <c r="D168" s="38"/>
      <c r="E168" s="38"/>
      <c r="F168" s="38"/>
      <c r="G168" s="38"/>
      <c r="H168" s="38"/>
      <c r="I168" s="38"/>
    </row>
    <row r="169" spans="1:9" x14ac:dyDescent="0.3">
      <c r="B169" s="19" t="s">
        <v>24</v>
      </c>
      <c r="D169" s="38"/>
      <c r="E169" s="38"/>
      <c r="F169" s="38"/>
      <c r="G169" s="38"/>
      <c r="H169" s="38"/>
      <c r="I169" s="38"/>
    </row>
    <row r="170" spans="1:9" x14ac:dyDescent="0.3">
      <c r="B170" s="19" t="s">
        <v>24</v>
      </c>
      <c r="C170" s="39" t="s">
        <v>45</v>
      </c>
      <c r="D170" s="47"/>
      <c r="E170" s="47"/>
      <c r="F170" s="47"/>
      <c r="G170" s="47"/>
      <c r="H170" s="47"/>
      <c r="I170" s="47"/>
    </row>
    <row r="171" spans="1:9" x14ac:dyDescent="0.3">
      <c r="A171" s="19" t="s">
        <v>10</v>
      </c>
      <c r="B171" s="19" t="s">
        <v>24</v>
      </c>
      <c r="C171" s="24" t="s">
        <v>10</v>
      </c>
      <c r="D171" s="37">
        <v>186663934.59</v>
      </c>
      <c r="E171" s="37">
        <v>421388810.50999999</v>
      </c>
      <c r="F171" s="37">
        <v>82358300.349999994</v>
      </c>
      <c r="G171" s="37">
        <v>50736930.649999999</v>
      </c>
      <c r="H171" s="37">
        <v>2829443.58</v>
      </c>
      <c r="I171" s="36">
        <f t="shared" ref="I171:I182" si="17">SUM(D171:H171)</f>
        <v>743977419.68000007</v>
      </c>
    </row>
    <row r="172" spans="1:9" x14ac:dyDescent="0.3">
      <c r="A172" s="19" t="s">
        <v>11</v>
      </c>
      <c r="B172" s="19" t="s">
        <v>24</v>
      </c>
      <c r="C172" s="24" t="s">
        <v>30</v>
      </c>
      <c r="D172" s="37">
        <v>75384.960000000006</v>
      </c>
      <c r="E172" s="37">
        <v>564354.53</v>
      </c>
      <c r="F172" s="37">
        <v>33260.089999999997</v>
      </c>
      <c r="G172" s="37">
        <v>20402.84</v>
      </c>
      <c r="H172" s="37">
        <v>1229.75</v>
      </c>
      <c r="I172" s="36">
        <f t="shared" si="17"/>
        <v>694632.16999999993</v>
      </c>
    </row>
    <row r="173" spans="1:9" x14ac:dyDescent="0.3">
      <c r="A173" s="19" t="s">
        <v>12</v>
      </c>
      <c r="B173" s="19" t="s">
        <v>24</v>
      </c>
      <c r="C173" s="24" t="s">
        <v>12</v>
      </c>
      <c r="D173" s="37">
        <v>42659.75</v>
      </c>
      <c r="E173" s="37">
        <v>96303.25</v>
      </c>
      <c r="F173" s="37">
        <v>18821.990000000002</v>
      </c>
      <c r="G173" s="37">
        <v>11595.84</v>
      </c>
      <c r="H173" s="37">
        <v>646.1</v>
      </c>
      <c r="I173" s="36">
        <f>SUM(D173:H173)</f>
        <v>170026.93</v>
      </c>
    </row>
    <row r="174" spans="1:9" x14ac:dyDescent="0.3">
      <c r="A174" s="19" t="s">
        <v>25</v>
      </c>
      <c r="B174" s="19" t="s">
        <v>24</v>
      </c>
      <c r="C174" s="24" t="s">
        <v>25</v>
      </c>
      <c r="D174" s="37">
        <v>0</v>
      </c>
      <c r="E174" s="37">
        <v>0</v>
      </c>
      <c r="F174" s="37">
        <v>0</v>
      </c>
      <c r="G174" s="37">
        <v>0</v>
      </c>
      <c r="H174" s="37">
        <v>0</v>
      </c>
      <c r="I174" s="36">
        <f t="shared" si="17"/>
        <v>0</v>
      </c>
    </row>
    <row r="175" spans="1:9" x14ac:dyDescent="0.3">
      <c r="A175" s="19" t="s">
        <v>13</v>
      </c>
      <c r="B175" s="19" t="s">
        <v>24</v>
      </c>
      <c r="C175" s="24" t="s">
        <v>13</v>
      </c>
      <c r="D175" s="37">
        <v>40598.379999999997</v>
      </c>
      <c r="E175" s="37">
        <v>91649.75</v>
      </c>
      <c r="F175" s="37">
        <v>17912.48</v>
      </c>
      <c r="G175" s="37">
        <v>11035.51</v>
      </c>
      <c r="H175" s="37">
        <v>614.87</v>
      </c>
      <c r="I175" s="36">
        <f t="shared" si="17"/>
        <v>161810.99000000002</v>
      </c>
    </row>
    <row r="176" spans="1:9" x14ac:dyDescent="0.3">
      <c r="A176" s="19" t="s">
        <v>14</v>
      </c>
      <c r="B176" s="19" t="s">
        <v>24</v>
      </c>
      <c r="C176" s="24" t="s">
        <v>31</v>
      </c>
      <c r="D176" s="37">
        <v>1136902.24</v>
      </c>
      <c r="E176" s="37">
        <v>89277.29</v>
      </c>
      <c r="F176" s="37">
        <v>1027820.25</v>
      </c>
      <c r="G176" s="37">
        <v>-668427.01</v>
      </c>
      <c r="H176" s="37">
        <v>0</v>
      </c>
      <c r="I176" s="36">
        <f t="shared" si="17"/>
        <v>1585572.7700000003</v>
      </c>
    </row>
    <row r="177" spans="1:11" x14ac:dyDescent="0.3">
      <c r="A177" s="19" t="s">
        <v>15</v>
      </c>
      <c r="B177" s="19" t="s">
        <v>24</v>
      </c>
      <c r="C177" s="24" t="s">
        <v>15</v>
      </c>
      <c r="D177" s="37">
        <v>-178909686.52000001</v>
      </c>
      <c r="E177" s="37">
        <v>-427682028.41000009</v>
      </c>
      <c r="F177" s="37">
        <v>-77705545.900000006</v>
      </c>
      <c r="G177" s="37">
        <v>-30457112.369999997</v>
      </c>
      <c r="H177" s="37">
        <v>0</v>
      </c>
      <c r="I177" s="36">
        <f t="shared" si="17"/>
        <v>-714754373.20000005</v>
      </c>
    </row>
    <row r="178" spans="1:11" x14ac:dyDescent="0.3">
      <c r="A178" s="19" t="s">
        <v>17</v>
      </c>
      <c r="B178" s="19" t="s">
        <v>24</v>
      </c>
      <c r="C178" s="24" t="s">
        <v>17</v>
      </c>
      <c r="D178" s="37">
        <v>-5200562.3</v>
      </c>
      <c r="E178" s="37">
        <v>-3482060.82</v>
      </c>
      <c r="F178" s="37">
        <v>-3280528.07</v>
      </c>
      <c r="G178" s="37">
        <v>-1296435.6000000001</v>
      </c>
      <c r="H178" s="37">
        <v>0</v>
      </c>
      <c r="I178" s="36">
        <f t="shared" si="17"/>
        <v>-13259586.789999999</v>
      </c>
    </row>
    <row r="179" spans="1:11" x14ac:dyDescent="0.3">
      <c r="A179" s="19" t="s">
        <v>17</v>
      </c>
      <c r="B179" s="19" t="s">
        <v>24</v>
      </c>
      <c r="C179" s="24" t="s">
        <v>32</v>
      </c>
      <c r="D179" s="37">
        <v>-88354.17</v>
      </c>
      <c r="E179" s="37">
        <v>-102747.45</v>
      </c>
      <c r="F179" s="37">
        <v>-533347.82999999996</v>
      </c>
      <c r="G179" s="37">
        <v>-8946.85</v>
      </c>
      <c r="H179" s="37">
        <v>0</v>
      </c>
      <c r="I179" s="36">
        <f t="shared" si="17"/>
        <v>-733396.29999999993</v>
      </c>
    </row>
    <row r="180" spans="1:11" x14ac:dyDescent="0.3">
      <c r="A180" s="19" t="s">
        <v>16</v>
      </c>
      <c r="B180" s="19" t="s">
        <v>24</v>
      </c>
      <c r="C180" s="24" t="s">
        <v>33</v>
      </c>
      <c r="D180" s="37">
        <v>0</v>
      </c>
      <c r="E180" s="37">
        <v>63000</v>
      </c>
      <c r="F180" s="37">
        <v>-2631000</v>
      </c>
      <c r="G180" s="37">
        <v>0</v>
      </c>
      <c r="H180" s="37">
        <v>0</v>
      </c>
      <c r="I180" s="36">
        <f t="shared" si="17"/>
        <v>-2568000</v>
      </c>
    </row>
    <row r="181" spans="1:11" x14ac:dyDescent="0.3">
      <c r="A181" s="19" t="s">
        <v>18</v>
      </c>
      <c r="B181" s="19" t="s">
        <v>24</v>
      </c>
      <c r="C181" s="24" t="s">
        <v>18</v>
      </c>
      <c r="D181" s="37">
        <v>2274.25</v>
      </c>
      <c r="E181" s="37">
        <v>5134.05</v>
      </c>
      <c r="F181" s="37">
        <v>1716.41</v>
      </c>
      <c r="G181" s="37">
        <v>618.19000000000005</v>
      </c>
      <c r="H181" s="37">
        <v>34.450000000000003</v>
      </c>
      <c r="I181" s="36">
        <f t="shared" si="17"/>
        <v>9777.3500000000022</v>
      </c>
    </row>
    <row r="182" spans="1:11" x14ac:dyDescent="0.3">
      <c r="B182" s="19" t="s">
        <v>24</v>
      </c>
      <c r="C182" s="24" t="s">
        <v>34</v>
      </c>
      <c r="D182" s="37">
        <v>0</v>
      </c>
      <c r="E182" s="37">
        <v>0</v>
      </c>
      <c r="F182" s="37">
        <v>0</v>
      </c>
      <c r="G182" s="37">
        <v>0</v>
      </c>
      <c r="H182" s="37">
        <v>0</v>
      </c>
      <c r="I182" s="36">
        <f t="shared" si="17"/>
        <v>0</v>
      </c>
    </row>
    <row r="183" spans="1:11" ht="13.5" thickBot="1" x14ac:dyDescent="0.35">
      <c r="A183" s="44"/>
      <c r="B183" s="19" t="s">
        <v>24</v>
      </c>
      <c r="C183" s="45" t="s">
        <v>35</v>
      </c>
      <c r="D183" s="46">
        <f t="shared" ref="D183:I183" si="18">SUM(D171:D182,D167)</f>
        <v>3272831827.9316864</v>
      </c>
      <c r="E183" s="46">
        <f t="shared" si="18"/>
        <v>1239766179.7132227</v>
      </c>
      <c r="F183" s="46">
        <f t="shared" si="18"/>
        <v>76564854.960881218</v>
      </c>
      <c r="G183" s="46">
        <f t="shared" si="18"/>
        <v>1330435853.5442059</v>
      </c>
      <c r="H183" s="46">
        <f t="shared" si="18"/>
        <v>5669057.4199999999</v>
      </c>
      <c r="I183" s="46">
        <f t="shared" si="18"/>
        <v>5922430684.8999977</v>
      </c>
      <c r="K183" s="54"/>
    </row>
    <row r="184" spans="1:11" ht="13.5" thickTop="1" x14ac:dyDescent="0.3">
      <c r="A184" s="44"/>
      <c r="B184" s="19" t="s">
        <v>24</v>
      </c>
      <c r="D184" s="38"/>
      <c r="E184" s="38"/>
      <c r="F184" s="38"/>
      <c r="G184" s="38"/>
      <c r="H184" s="38"/>
      <c r="I184" s="38"/>
    </row>
    <row r="185" spans="1:11" x14ac:dyDescent="0.3">
      <c r="B185" s="19" t="s">
        <v>24</v>
      </c>
      <c r="D185" s="38"/>
      <c r="E185" s="38"/>
      <c r="F185" s="38"/>
      <c r="G185" s="38"/>
      <c r="H185" s="38"/>
      <c r="I185" s="38"/>
    </row>
    <row r="186" spans="1:11" x14ac:dyDescent="0.3">
      <c r="B186" s="19" t="s">
        <v>24</v>
      </c>
      <c r="C186" s="39" t="s">
        <v>46</v>
      </c>
      <c r="D186" s="47"/>
      <c r="E186" s="47"/>
      <c r="F186" s="47"/>
      <c r="G186" s="47"/>
      <c r="H186" s="47"/>
      <c r="I186" s="47"/>
    </row>
    <row r="187" spans="1:11" x14ac:dyDescent="0.3">
      <c r="A187" s="19" t="s">
        <v>10</v>
      </c>
      <c r="B187" s="19" t="s">
        <v>24</v>
      </c>
      <c r="C187" s="24" t="s">
        <v>10</v>
      </c>
      <c r="D187" s="37">
        <v>187429207.03</v>
      </c>
      <c r="E187" s="37">
        <v>423116392.43000001</v>
      </c>
      <c r="F187" s="37">
        <v>82695947.459999993</v>
      </c>
      <c r="G187" s="37">
        <v>50944948.090000004</v>
      </c>
      <c r="H187" s="37">
        <v>2841034</v>
      </c>
      <c r="I187" s="36">
        <f>SUM(D187:H187)</f>
        <v>747027529.01000011</v>
      </c>
    </row>
    <row r="188" spans="1:11" x14ac:dyDescent="0.3">
      <c r="A188" s="19" t="s">
        <v>11</v>
      </c>
      <c r="B188" s="19" t="s">
        <v>24</v>
      </c>
      <c r="C188" s="24" t="s">
        <v>30</v>
      </c>
      <c r="D188" s="37">
        <v>146435.51</v>
      </c>
      <c r="E188" s="37">
        <v>739638.84000000008</v>
      </c>
      <c r="F188" s="37">
        <v>64609.03</v>
      </c>
      <c r="G188" s="37">
        <v>39678.050000000003</v>
      </c>
      <c r="H188" s="37">
        <v>2344.1799999999998</v>
      </c>
      <c r="I188" s="36">
        <f t="shared" ref="I188:I198" si="19">SUM(D188:H188)</f>
        <v>992705.61000000022</v>
      </c>
    </row>
    <row r="189" spans="1:11" x14ac:dyDescent="0.3">
      <c r="A189" s="19" t="s">
        <v>12</v>
      </c>
      <c r="B189" s="19" t="s">
        <v>24</v>
      </c>
      <c r="C189" s="24" t="s">
        <v>12</v>
      </c>
      <c r="D189" s="37">
        <v>45044.34</v>
      </c>
      <c r="E189" s="37">
        <v>101686.39</v>
      </c>
      <c r="F189" s="37">
        <v>19874.09</v>
      </c>
      <c r="G189" s="37">
        <v>12244.01</v>
      </c>
      <c r="H189" s="37">
        <v>682.21</v>
      </c>
      <c r="I189" s="36">
        <f t="shared" si="19"/>
        <v>179531.03999999998</v>
      </c>
    </row>
    <row r="190" spans="1:11" x14ac:dyDescent="0.3">
      <c r="A190" s="19" t="s">
        <v>25</v>
      </c>
      <c r="B190" s="19" t="s">
        <v>24</v>
      </c>
      <c r="C190" s="24" t="s">
        <v>25</v>
      </c>
      <c r="D190" s="37">
        <v>0</v>
      </c>
      <c r="E190" s="37">
        <v>0</v>
      </c>
      <c r="F190" s="37">
        <v>0</v>
      </c>
      <c r="G190" s="37">
        <v>0</v>
      </c>
      <c r="H190" s="37">
        <v>0</v>
      </c>
      <c r="I190" s="36">
        <f t="shared" si="19"/>
        <v>0</v>
      </c>
    </row>
    <row r="191" spans="1:11" x14ac:dyDescent="0.3">
      <c r="A191" s="19" t="s">
        <v>13</v>
      </c>
      <c r="B191" s="19" t="s">
        <v>24</v>
      </c>
      <c r="C191" s="24" t="s">
        <v>13</v>
      </c>
      <c r="D191" s="37">
        <v>-1052555.6499999999</v>
      </c>
      <c r="E191" s="37">
        <v>-2376116.0499999998</v>
      </c>
      <c r="F191" s="37">
        <v>-464399.8</v>
      </c>
      <c r="G191" s="37">
        <v>-286107.19</v>
      </c>
      <c r="H191" s="37">
        <v>-15941.46</v>
      </c>
      <c r="I191" s="36">
        <f t="shared" si="19"/>
        <v>-4195120.1499999994</v>
      </c>
    </row>
    <row r="192" spans="1:11" x14ac:dyDescent="0.3">
      <c r="A192" s="19" t="s">
        <v>14</v>
      </c>
      <c r="B192" s="19" t="s">
        <v>24</v>
      </c>
      <c r="C192" s="24" t="s">
        <v>31</v>
      </c>
      <c r="D192" s="37">
        <v>16306367.529999999</v>
      </c>
      <c r="E192" s="37">
        <v>-278449.86</v>
      </c>
      <c r="F192" s="37">
        <v>-658504.94999999995</v>
      </c>
      <c r="G192" s="37">
        <v>-514000.41</v>
      </c>
      <c r="H192" s="37">
        <v>0</v>
      </c>
      <c r="I192" s="36">
        <f t="shared" si="19"/>
        <v>14855412.310000001</v>
      </c>
    </row>
    <row r="193" spans="1:11" x14ac:dyDescent="0.3">
      <c r="A193" s="19" t="s">
        <v>15</v>
      </c>
      <c r="B193" s="19" t="s">
        <v>24</v>
      </c>
      <c r="C193" s="24" t="s">
        <v>15</v>
      </c>
      <c r="D193" s="37">
        <v>-123188775.56</v>
      </c>
      <c r="E193" s="37">
        <v>-427696165.88000011</v>
      </c>
      <c r="F193" s="37">
        <v>-79237752.799999997</v>
      </c>
      <c r="G193" s="37">
        <v>-30963440.259999998</v>
      </c>
      <c r="H193" s="37">
        <v>0</v>
      </c>
      <c r="I193" s="36">
        <f t="shared" si="19"/>
        <v>-661086134.5</v>
      </c>
    </row>
    <row r="194" spans="1:11" x14ac:dyDescent="0.3">
      <c r="A194" s="19" t="s">
        <v>17</v>
      </c>
      <c r="B194" s="19" t="s">
        <v>24</v>
      </c>
      <c r="C194" s="24" t="s">
        <v>17</v>
      </c>
      <c r="D194" s="37">
        <v>-8172218.6799999997</v>
      </c>
      <c r="E194" s="37">
        <v>-5438616.7300000004</v>
      </c>
      <c r="F194" s="37">
        <v>-6053349.7699999996</v>
      </c>
      <c r="G194" s="37">
        <v>-1961834.01</v>
      </c>
      <c r="H194" s="37">
        <v>0</v>
      </c>
      <c r="I194" s="36">
        <f t="shared" si="19"/>
        <v>-21626019.190000001</v>
      </c>
    </row>
    <row r="195" spans="1:11" x14ac:dyDescent="0.3">
      <c r="A195" s="19" t="s">
        <v>17</v>
      </c>
      <c r="B195" s="19" t="s">
        <v>24</v>
      </c>
      <c r="C195" s="24" t="s">
        <v>32</v>
      </c>
      <c r="D195" s="37">
        <v>-58881.25</v>
      </c>
      <c r="E195" s="37">
        <v>-102747.45</v>
      </c>
      <c r="F195" s="37">
        <v>-542163.13</v>
      </c>
      <c r="G195" s="37">
        <v>-8946.84</v>
      </c>
      <c r="H195" s="37">
        <v>0</v>
      </c>
      <c r="I195" s="36">
        <f t="shared" si="19"/>
        <v>-712738.67</v>
      </c>
    </row>
    <row r="196" spans="1:11" x14ac:dyDescent="0.3">
      <c r="A196" s="19" t="s">
        <v>16</v>
      </c>
      <c r="B196" s="19" t="s">
        <v>24</v>
      </c>
      <c r="C196" s="24" t="s">
        <v>33</v>
      </c>
      <c r="D196" s="37">
        <v>0</v>
      </c>
      <c r="E196" s="37">
        <v>-171000</v>
      </c>
      <c r="F196" s="37">
        <v>-2412000</v>
      </c>
      <c r="G196" s="37">
        <v>0</v>
      </c>
      <c r="H196" s="37">
        <v>0</v>
      </c>
      <c r="I196" s="36">
        <f t="shared" si="19"/>
        <v>-2583000</v>
      </c>
    </row>
    <row r="197" spans="1:11" x14ac:dyDescent="0.3">
      <c r="A197" s="19" t="s">
        <v>18</v>
      </c>
      <c r="B197" s="19" t="s">
        <v>24</v>
      </c>
      <c r="C197" s="24" t="s">
        <v>18</v>
      </c>
      <c r="D197" s="37">
        <v>2176.96</v>
      </c>
      <c r="E197" s="37">
        <v>4914.42</v>
      </c>
      <c r="F197" s="37">
        <v>1617.47</v>
      </c>
      <c r="G197" s="37">
        <v>591.74</v>
      </c>
      <c r="H197" s="37">
        <v>32.979999999999997</v>
      </c>
      <c r="I197" s="36">
        <f t="shared" si="19"/>
        <v>9333.57</v>
      </c>
    </row>
    <row r="198" spans="1:11" x14ac:dyDescent="0.3">
      <c r="B198" s="19" t="s">
        <v>24</v>
      </c>
      <c r="C198" s="24" t="s">
        <v>34</v>
      </c>
      <c r="D198" s="37">
        <v>0</v>
      </c>
      <c r="E198" s="37">
        <v>0</v>
      </c>
      <c r="F198" s="37">
        <v>0</v>
      </c>
      <c r="G198" s="37">
        <v>0</v>
      </c>
      <c r="H198" s="37">
        <v>0</v>
      </c>
      <c r="I198" s="36">
        <f t="shared" si="19"/>
        <v>0</v>
      </c>
    </row>
    <row r="199" spans="1:11" ht="13.5" thickBot="1" x14ac:dyDescent="0.35">
      <c r="A199" s="44"/>
      <c r="B199" s="19" t="s">
        <v>24</v>
      </c>
      <c r="C199" s="45" t="s">
        <v>35</v>
      </c>
      <c r="D199" s="46">
        <f t="shared" ref="D199:I199" si="20">SUM(D187:D198,D183)</f>
        <v>3344288628.1616864</v>
      </c>
      <c r="E199" s="46">
        <f t="shared" si="20"/>
        <v>1227665715.8232226</v>
      </c>
      <c r="F199" s="46">
        <f t="shared" si="20"/>
        <v>69978732.560881227</v>
      </c>
      <c r="G199" s="46">
        <f t="shared" si="20"/>
        <v>1347698986.724206</v>
      </c>
      <c r="H199" s="46">
        <f t="shared" si="20"/>
        <v>8497209.3300000001</v>
      </c>
      <c r="I199" s="46">
        <f t="shared" si="20"/>
        <v>5995292183.9299974</v>
      </c>
      <c r="K199" s="54"/>
    </row>
    <row r="200" spans="1:11" ht="13.5" thickTop="1" x14ac:dyDescent="0.3">
      <c r="A200" s="44"/>
      <c r="B200" s="19" t="s">
        <v>24</v>
      </c>
      <c r="D200" s="55"/>
      <c r="E200" s="55"/>
      <c r="F200" s="55"/>
      <c r="G200" s="55"/>
      <c r="H200" s="55"/>
      <c r="I200" s="55"/>
    </row>
    <row r="201" spans="1:11" x14ac:dyDescent="0.3">
      <c r="D201" s="55"/>
      <c r="E201" s="55"/>
      <c r="F201" s="55"/>
      <c r="G201" s="55"/>
      <c r="H201" s="55"/>
      <c r="I201" s="55"/>
    </row>
    <row r="202" spans="1:11" x14ac:dyDescent="0.3">
      <c r="E202" s="56"/>
    </row>
    <row r="203" spans="1:11" x14ac:dyDescent="0.3">
      <c r="E203" s="56"/>
    </row>
    <row r="204" spans="1:11" x14ac:dyDescent="0.3">
      <c r="E204" s="56"/>
    </row>
    <row r="205" spans="1:11" x14ac:dyDescent="0.3">
      <c r="E205" s="56"/>
    </row>
    <row r="206" spans="1:11" x14ac:dyDescent="0.3">
      <c r="E206" s="56"/>
    </row>
    <row r="207" spans="1:11" x14ac:dyDescent="0.3">
      <c r="E207" s="56"/>
    </row>
    <row r="208" spans="1:11" x14ac:dyDescent="0.3">
      <c r="E208" s="56"/>
    </row>
    <row r="209" spans="5:5" x14ac:dyDescent="0.3">
      <c r="E209" s="56"/>
    </row>
    <row r="210" spans="5:5" x14ac:dyDescent="0.3">
      <c r="E210" s="56"/>
    </row>
    <row r="211" spans="5:5" x14ac:dyDescent="0.3">
      <c r="E211" s="56"/>
    </row>
    <row r="212" spans="5:5" x14ac:dyDescent="0.3">
      <c r="E212" s="56"/>
    </row>
    <row r="213" spans="5:5" x14ac:dyDescent="0.3">
      <c r="E213" s="56"/>
    </row>
    <row r="214" spans="5:5" x14ac:dyDescent="0.3">
      <c r="E214" s="56"/>
    </row>
    <row r="215" spans="5:5" x14ac:dyDescent="0.3">
      <c r="E215" s="56"/>
    </row>
    <row r="216" spans="5:5" x14ac:dyDescent="0.3">
      <c r="E216" s="56"/>
    </row>
    <row r="217" spans="5:5" x14ac:dyDescent="0.3">
      <c r="E217" s="56"/>
    </row>
    <row r="218" spans="5:5" x14ac:dyDescent="0.3">
      <c r="E218" s="56"/>
    </row>
    <row r="219" spans="5:5" x14ac:dyDescent="0.3">
      <c r="E219" s="56"/>
    </row>
    <row r="220" spans="5:5" x14ac:dyDescent="0.3">
      <c r="E220" s="56"/>
    </row>
    <row r="221" spans="5:5" x14ac:dyDescent="0.3">
      <c r="E221" s="56"/>
    </row>
    <row r="222" spans="5:5" x14ac:dyDescent="0.3">
      <c r="E222" s="56"/>
    </row>
    <row r="223" spans="5:5" x14ac:dyDescent="0.3">
      <c r="E223" s="56"/>
    </row>
    <row r="224" spans="5:5" x14ac:dyDescent="0.3">
      <c r="E224" s="56"/>
    </row>
    <row r="225" spans="3:9" x14ac:dyDescent="0.3">
      <c r="E225" s="56"/>
    </row>
    <row r="226" spans="3:9" x14ac:dyDescent="0.3">
      <c r="E226" s="56"/>
    </row>
    <row r="227" spans="3:9" x14ac:dyDescent="0.3">
      <c r="E227" s="56"/>
    </row>
    <row r="228" spans="3:9" x14ac:dyDescent="0.3">
      <c r="E228" s="56"/>
    </row>
    <row r="229" spans="3:9" x14ac:dyDescent="0.3">
      <c r="E229" s="56"/>
    </row>
    <row r="230" spans="3:9" x14ac:dyDescent="0.3">
      <c r="E230" s="56"/>
    </row>
    <row r="231" spans="3:9" x14ac:dyDescent="0.3">
      <c r="E231" s="56"/>
    </row>
    <row r="232" spans="3:9" x14ac:dyDescent="0.3">
      <c r="E232" s="56"/>
    </row>
    <row r="233" spans="3:9" x14ac:dyDescent="0.3">
      <c r="E233" s="56"/>
    </row>
    <row r="234" spans="3:9" x14ac:dyDescent="0.3">
      <c r="E234" s="56"/>
    </row>
    <row r="235" spans="3:9" x14ac:dyDescent="0.3">
      <c r="E235" s="56"/>
    </row>
    <row r="236" spans="3:9" x14ac:dyDescent="0.3">
      <c r="E236" s="56"/>
    </row>
    <row r="237" spans="3:9" x14ac:dyDescent="0.3">
      <c r="E237" s="56"/>
    </row>
    <row r="238" spans="3:9" x14ac:dyDescent="0.3">
      <c r="E238" s="56"/>
    </row>
    <row r="239" spans="3:9" x14ac:dyDescent="0.3">
      <c r="C239" s="19"/>
      <c r="D239" s="19"/>
      <c r="E239" s="56"/>
      <c r="F239" s="19"/>
      <c r="G239" s="19"/>
      <c r="H239" s="19"/>
      <c r="I239" s="19"/>
    </row>
    <row r="240" spans="3:9" x14ac:dyDescent="0.3">
      <c r="C240" s="19"/>
      <c r="D240" s="19"/>
      <c r="E240" s="56"/>
      <c r="F240" s="19"/>
      <c r="G240" s="19"/>
      <c r="H240" s="19"/>
      <c r="I240" s="19"/>
    </row>
    <row r="241" spans="3:9" x14ac:dyDescent="0.3">
      <c r="C241" s="19"/>
      <c r="D241" s="19"/>
      <c r="E241" s="56"/>
      <c r="F241" s="19"/>
      <c r="G241" s="19"/>
      <c r="H241" s="19"/>
      <c r="I241" s="19"/>
    </row>
    <row r="242" spans="3:9" x14ac:dyDescent="0.3">
      <c r="C242" s="19"/>
      <c r="D242" s="19"/>
      <c r="E242" s="56"/>
      <c r="F242" s="19"/>
      <c r="G242" s="19"/>
      <c r="H242" s="19"/>
      <c r="I242" s="19"/>
    </row>
    <row r="243" spans="3:9" x14ac:dyDescent="0.3">
      <c r="C243" s="19"/>
      <c r="D243" s="19"/>
      <c r="E243" s="56"/>
      <c r="F243" s="19"/>
      <c r="G243" s="19"/>
      <c r="H243" s="19"/>
      <c r="I243" s="19"/>
    </row>
    <row r="244" spans="3:9" x14ac:dyDescent="0.3">
      <c r="C244" s="19"/>
      <c r="D244" s="19"/>
      <c r="E244" s="56"/>
      <c r="F244" s="19"/>
      <c r="G244" s="19"/>
      <c r="H244" s="19"/>
      <c r="I244" s="19"/>
    </row>
    <row r="245" spans="3:9" x14ac:dyDescent="0.3">
      <c r="C245" s="19"/>
      <c r="D245" s="19"/>
      <c r="E245" s="56"/>
      <c r="F245" s="19"/>
      <c r="G245" s="19"/>
      <c r="H245" s="19"/>
      <c r="I245" s="19"/>
    </row>
    <row r="246" spans="3:9" x14ac:dyDescent="0.3">
      <c r="C246" s="19"/>
      <c r="D246" s="19"/>
      <c r="E246" s="56"/>
      <c r="F246" s="19"/>
      <c r="G246" s="19"/>
      <c r="H246" s="19"/>
      <c r="I246" s="19"/>
    </row>
    <row r="247" spans="3:9" x14ac:dyDescent="0.3">
      <c r="C247" s="19"/>
      <c r="D247" s="19"/>
      <c r="E247" s="56"/>
      <c r="F247" s="19"/>
      <c r="G247" s="19"/>
      <c r="H247" s="19"/>
      <c r="I247" s="19"/>
    </row>
    <row r="248" spans="3:9" x14ac:dyDescent="0.3">
      <c r="C248" s="19"/>
      <c r="D248" s="19"/>
      <c r="E248" s="56"/>
      <c r="F248" s="19"/>
      <c r="G248" s="19"/>
      <c r="H248" s="19"/>
      <c r="I248" s="19"/>
    </row>
    <row r="249" spans="3:9" x14ac:dyDescent="0.3">
      <c r="C249" s="19"/>
      <c r="D249" s="19"/>
      <c r="E249" s="56"/>
      <c r="F249" s="19"/>
      <c r="G249" s="19"/>
      <c r="H249" s="19"/>
      <c r="I249" s="19"/>
    </row>
    <row r="250" spans="3:9" x14ac:dyDescent="0.3">
      <c r="C250" s="19"/>
      <c r="D250" s="19"/>
      <c r="E250" s="56"/>
      <c r="F250" s="19"/>
      <c r="G250" s="19"/>
      <c r="H250" s="19"/>
      <c r="I250" s="19"/>
    </row>
    <row r="251" spans="3:9" x14ac:dyDescent="0.3">
      <c r="C251" s="19"/>
      <c r="D251" s="19"/>
      <c r="E251" s="56"/>
      <c r="F251" s="19"/>
      <c r="G251" s="19"/>
      <c r="H251" s="19"/>
      <c r="I251" s="19"/>
    </row>
    <row r="252" spans="3:9" x14ac:dyDescent="0.3">
      <c r="C252" s="19"/>
      <c r="D252" s="19"/>
      <c r="E252" s="56"/>
      <c r="F252" s="19"/>
      <c r="G252" s="19"/>
      <c r="H252" s="19"/>
      <c r="I252" s="19"/>
    </row>
    <row r="253" spans="3:9" x14ac:dyDescent="0.3">
      <c r="C253" s="19"/>
      <c r="D253" s="19"/>
      <c r="E253" s="56"/>
      <c r="F253" s="19"/>
      <c r="G253" s="19"/>
      <c r="H253" s="19"/>
      <c r="I253" s="19"/>
    </row>
    <row r="254" spans="3:9" x14ac:dyDescent="0.3">
      <c r="C254" s="19"/>
      <c r="D254" s="19"/>
      <c r="E254" s="56"/>
      <c r="F254" s="19"/>
      <c r="G254" s="19"/>
      <c r="H254" s="19"/>
      <c r="I254" s="19"/>
    </row>
    <row r="255" spans="3:9" x14ac:dyDescent="0.3">
      <c r="C255" s="19"/>
      <c r="D255" s="19"/>
      <c r="E255" s="56"/>
      <c r="F255" s="19"/>
      <c r="G255" s="19"/>
      <c r="H255" s="19"/>
      <c r="I255" s="19"/>
    </row>
    <row r="256" spans="3:9" x14ac:dyDescent="0.3">
      <c r="C256" s="19"/>
      <c r="D256" s="19"/>
      <c r="E256" s="56"/>
      <c r="F256" s="19"/>
      <c r="G256" s="19"/>
      <c r="H256" s="19"/>
      <c r="I256" s="19"/>
    </row>
    <row r="257" spans="3:9" x14ac:dyDescent="0.3">
      <c r="C257" s="19"/>
      <c r="D257" s="19"/>
      <c r="E257" s="56"/>
      <c r="F257" s="19"/>
      <c r="G257" s="19"/>
      <c r="H257" s="19"/>
      <c r="I257" s="19"/>
    </row>
    <row r="258" spans="3:9" x14ac:dyDescent="0.3">
      <c r="C258" s="19"/>
      <c r="D258" s="19"/>
      <c r="E258" s="56"/>
      <c r="F258" s="19"/>
      <c r="G258" s="19"/>
      <c r="H258" s="19"/>
      <c r="I258" s="19"/>
    </row>
    <row r="259" spans="3:9" x14ac:dyDescent="0.3">
      <c r="C259" s="19"/>
      <c r="D259" s="19"/>
      <c r="E259" s="56"/>
      <c r="F259" s="19"/>
      <c r="G259" s="19"/>
      <c r="H259" s="19"/>
      <c r="I259" s="19"/>
    </row>
    <row r="260" spans="3:9" x14ac:dyDescent="0.3">
      <c r="C260" s="19"/>
      <c r="D260" s="19"/>
      <c r="E260" s="56"/>
      <c r="F260" s="19"/>
      <c r="G260" s="19"/>
      <c r="H260" s="19"/>
      <c r="I260" s="19"/>
    </row>
    <row r="261" spans="3:9" x14ac:dyDescent="0.3">
      <c r="C261" s="19"/>
      <c r="D261" s="19"/>
      <c r="E261" s="56"/>
      <c r="F261" s="19"/>
      <c r="G261" s="19"/>
      <c r="H261" s="19"/>
      <c r="I261" s="19"/>
    </row>
    <row r="262" spans="3:9" x14ac:dyDescent="0.3">
      <c r="C262" s="19"/>
      <c r="D262" s="19"/>
      <c r="E262" s="56"/>
      <c r="F262" s="19"/>
      <c r="G262" s="19"/>
      <c r="H262" s="19"/>
      <c r="I262" s="19"/>
    </row>
    <row r="263" spans="3:9" x14ac:dyDescent="0.3">
      <c r="C263" s="19"/>
      <c r="D263" s="19"/>
      <c r="E263" s="56"/>
      <c r="F263" s="19"/>
      <c r="G263" s="19"/>
      <c r="H263" s="19"/>
      <c r="I263" s="19"/>
    </row>
    <row r="264" spans="3:9" x14ac:dyDescent="0.3">
      <c r="C264" s="19"/>
      <c r="D264" s="19"/>
      <c r="E264" s="56"/>
      <c r="F264" s="19"/>
      <c r="G264" s="19"/>
      <c r="H264" s="19"/>
      <c r="I264" s="19"/>
    </row>
    <row r="265" spans="3:9" x14ac:dyDescent="0.3">
      <c r="C265" s="19"/>
      <c r="D265" s="19"/>
      <c r="E265" s="56"/>
      <c r="F265" s="19"/>
      <c r="G265" s="19"/>
      <c r="H265" s="19"/>
      <c r="I265" s="19"/>
    </row>
    <row r="266" spans="3:9" x14ac:dyDescent="0.3">
      <c r="C266" s="19"/>
      <c r="D266" s="19"/>
      <c r="E266" s="56"/>
      <c r="F266" s="19"/>
      <c r="G266" s="19"/>
      <c r="H266" s="19"/>
      <c r="I266" s="19"/>
    </row>
    <row r="267" spans="3:9" x14ac:dyDescent="0.3">
      <c r="C267" s="19"/>
      <c r="D267" s="19"/>
      <c r="E267" s="56"/>
      <c r="F267" s="19"/>
      <c r="G267" s="19"/>
      <c r="H267" s="19"/>
      <c r="I267" s="19"/>
    </row>
    <row r="268" spans="3:9" x14ac:dyDescent="0.3">
      <c r="C268" s="19"/>
      <c r="D268" s="19"/>
      <c r="E268" s="56"/>
      <c r="F268" s="19"/>
      <c r="G268" s="19"/>
      <c r="H268" s="19"/>
      <c r="I268" s="19"/>
    </row>
    <row r="269" spans="3:9" x14ac:dyDescent="0.3">
      <c r="C269" s="19"/>
      <c r="D269" s="19"/>
      <c r="E269" s="56"/>
      <c r="F269" s="19"/>
      <c r="G269" s="19"/>
      <c r="H269" s="19"/>
      <c r="I269" s="19"/>
    </row>
  </sheetData>
  <mergeCells count="2">
    <mergeCell ref="C1:I1"/>
    <mergeCell ref="C3:I3"/>
  </mergeCells>
  <pageMargins left="0.75" right="0.75" top="1" bottom="1" header="0.5" footer="0.5"/>
  <pageSetup scale="26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M04 Quarterly</vt:lpstr>
      <vt:lpstr>M04 Monthly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Steven.Nwachuku</dc:creator>
  <cp:lastModifiedBy>tbethel</cp:lastModifiedBy>
  <cp:lastPrinted>2021-01-22T16:12:02Z</cp:lastPrinted>
  <dcterms:created xsi:type="dcterms:W3CDTF">2021-01-13T19:13:20Z</dcterms:created>
  <dcterms:modified xsi:type="dcterms:W3CDTF">2021-01-26T21:37:59Z</dcterms:modified>
</cp:coreProperties>
</file>